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5600" windowHeight="16060" activeTab="3"/>
  </bookViews>
  <sheets>
    <sheet name="15-16" sheetId="1" r:id="rId1"/>
    <sheet name="16-17" sheetId="2" r:id="rId2"/>
    <sheet name="17-18" sheetId="3" r:id="rId3"/>
    <sheet name="18-19" sheetId="4" r:id="rId4"/>
    <sheet name="19-20" sheetId="5" r:id="rId5"/>
  </sheets>
  <definedNames>
    <definedName name="_xlnm.Print_Area" localSheetId="1">'16-17'!$A$1:$J$42</definedName>
    <definedName name="_xlnm.Print_Area" localSheetId="2">'17-18'!$A$1:$H$43</definedName>
    <definedName name="_xlnm.Print_Area" localSheetId="3">'18-19'!$A$1:$I$35</definedName>
    <definedName name="_xlnm.Print_Area" localSheetId="4">Tabel1635[#All]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C6" i="3"/>
  <c r="D6" i="3"/>
  <c r="D35" i="3"/>
  <c r="F6" i="3"/>
  <c r="F35" i="3"/>
  <c r="B4" i="4"/>
  <c r="B36" i="3"/>
  <c r="C5" i="5"/>
  <c r="C7" i="5"/>
  <c r="C6" i="4"/>
  <c r="C8" i="4"/>
  <c r="F7" i="5"/>
  <c r="F33" i="5"/>
  <c r="D7" i="5"/>
  <c r="D33" i="5"/>
  <c r="F8" i="4"/>
  <c r="F35" i="4"/>
  <c r="D8" i="4"/>
  <c r="D35" i="4"/>
  <c r="D3" i="1"/>
  <c r="D11" i="1"/>
  <c r="E39" i="2"/>
  <c r="G39" i="2"/>
  <c r="G35" i="1"/>
  <c r="E35" i="1"/>
  <c r="G11" i="1"/>
  <c r="G36" i="1"/>
  <c r="E11" i="1"/>
  <c r="E36" i="1"/>
  <c r="D37" i="1"/>
  <c r="C7" i="2"/>
  <c r="D7" i="2"/>
  <c r="D8" i="2"/>
  <c r="D10" i="2"/>
  <c r="E10" i="2"/>
  <c r="E40" i="2"/>
  <c r="G10" i="2"/>
  <c r="G40" i="2"/>
  <c r="C41" i="2"/>
</calcChain>
</file>

<file path=xl/comments1.xml><?xml version="1.0" encoding="utf-8"?>
<comments xmlns="http://schemas.openxmlformats.org/spreadsheetml/2006/main">
  <authors>
    <author>Geert Lenoir</author>
  </authors>
  <commentList>
    <comment ref="H30" authorId="0">
      <text>
        <r>
          <rPr>
            <b/>
            <sz val="12"/>
            <color indexed="81"/>
            <rFont val="Tahoma"/>
            <family val="2"/>
          </rPr>
          <t>Geert Lenoir:</t>
        </r>
        <r>
          <rPr>
            <sz val="12"/>
            <color indexed="81"/>
            <rFont val="Tahoma"/>
            <family val="2"/>
          </rPr>
          <t xml:space="preserve">
Dit is ergens begin dit werkjaar door penningmeester betaald.  Zag ik in de boekhouding.  Daarom nu hier ingevoerd.  Dus begin werkjaar betaald, Cie-DAG haalt dit van budget af.  Staat afgeboekt op grootboekrekening "600" van onze CLUB-boekhouding,</t>
        </r>
      </text>
    </comment>
  </commentList>
</comments>
</file>

<file path=xl/comments2.xml><?xml version="1.0" encoding="utf-8"?>
<comments xmlns="http://schemas.openxmlformats.org/spreadsheetml/2006/main">
  <authors>
    <author>Geert Lenoir</author>
    <author>Eric Vanderbruggen</author>
  </authors>
  <commentList>
    <comment ref="A3" authorId="0">
      <text>
        <r>
          <rPr>
            <b/>
            <sz val="12"/>
            <color indexed="81"/>
            <rFont val="Tahoma"/>
            <family val="2"/>
          </rPr>
          <t>Geert Lenoir:</t>
        </r>
        <r>
          <rPr>
            <sz val="12"/>
            <color indexed="81"/>
            <rFont val="Tahoma"/>
            <family val="2"/>
          </rPr>
          <t xml:space="preserve">
BEDRAG in vullen als dit bekend is na de AV-vzw.  Dan komen de start-budgetten in de sheet
</t>
        </r>
      </text>
    </comment>
    <comment ref="D7" authorId="1">
      <text>
        <r>
          <rPr>
            <b/>
            <sz val="9"/>
            <color indexed="81"/>
            <rFont val="Calibri"/>
            <family val="2"/>
          </rPr>
          <t>Eric Vanderbruggen: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Geert Lenoir:</t>
        </r>
        <r>
          <rPr>
            <sz val="9"/>
            <color indexed="81"/>
            <rFont val="Tahoma"/>
            <family val="2"/>
          </rPr>
          <t xml:space="preserve">
Verdeling : RF4100 (4900 $ / 1,2=koers nog steeds zo, anders herzien om aan $ 100,- per lid te komen/storten) + Polio-1500 + ZZG-500 + NVSG-500 = 6600,- </t>
        </r>
      </text>
    </comment>
    <comment ref="H18" authorId="0">
      <text>
        <r>
          <rPr>
            <b/>
            <sz val="12"/>
            <color indexed="81"/>
            <rFont val="Tahoma"/>
            <family val="2"/>
          </rPr>
          <t>Geert Lenoir:</t>
        </r>
        <r>
          <rPr>
            <sz val="12"/>
            <color indexed="81"/>
            <rFont val="Tahoma"/>
            <family val="2"/>
          </rPr>
          <t xml:space="preserve">
Vorig werkjaar zette Massachusets de werking stop.  Is dit opnieuw opgestart ?  Vragen aan Cie-TRF/GG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<sst xmlns="http://schemas.openxmlformats.org/spreadsheetml/2006/main" count="439" uniqueCount="265">
  <si>
    <t>toegekend</t>
  </si>
  <si>
    <t>R</t>
  </si>
  <si>
    <t>Int</t>
  </si>
  <si>
    <t>Gezondheid van de man (Bart L.)</t>
  </si>
  <si>
    <t>Alzheimer socks (Geert en Bart L.)</t>
  </si>
  <si>
    <t>Onafhankelijk Leven</t>
  </si>
  <si>
    <t xml:space="preserve">toegekend </t>
  </si>
  <si>
    <t>Smile (cie Golf)</t>
  </si>
  <si>
    <t xml:space="preserve">Global Grant </t>
  </si>
  <si>
    <t>Kringloopwinkel (Eric vdb)</t>
  </si>
  <si>
    <t>in behandeling</t>
  </si>
  <si>
    <t>Dementie OCMW (Dirk S.)</t>
  </si>
  <si>
    <t>beschikbaar</t>
  </si>
  <si>
    <t>District(RF,End Polio, ZZG,NSVG)</t>
  </si>
  <si>
    <t>Regio</t>
  </si>
  <si>
    <t>Intern</t>
  </si>
  <si>
    <t>Opmerking</t>
  </si>
  <si>
    <t>info</t>
  </si>
  <si>
    <t>Projecten</t>
  </si>
  <si>
    <t>eindsaldo 2014/2015</t>
  </si>
  <si>
    <t>Financiëel overzicht</t>
  </si>
  <si>
    <t>Ter besch</t>
  </si>
  <si>
    <t>reeds vroeger beslist zonder inbreng van DAG</t>
  </si>
  <si>
    <t>Kom op tegen kanker (cie Evenement)</t>
  </si>
  <si>
    <t>Oeganda (Johan N)</t>
  </si>
  <si>
    <t>Vluchtelingen uit Syrië (Patrick Vh)</t>
  </si>
  <si>
    <t>afgewezen</t>
  </si>
  <si>
    <t>Schoolproject Kiki (Johan M,)</t>
  </si>
  <si>
    <t>verdaagd</t>
  </si>
  <si>
    <t>Townships Zuid Afrika (Erik B)</t>
  </si>
  <si>
    <t>stop</t>
  </si>
  <si>
    <t>Marijn (Paul D)</t>
  </si>
  <si>
    <t>RAG donatie</t>
  </si>
  <si>
    <t xml:space="preserve">Schoolproject Roemenië (DG Fons) </t>
  </si>
  <si>
    <t>lopend</t>
  </si>
  <si>
    <t>2016-2017</t>
  </si>
  <si>
    <t>2015-2016</t>
  </si>
  <si>
    <t>spreker 16/17</t>
  </si>
  <si>
    <t>eindsaldo 2015/2016</t>
  </si>
  <si>
    <t>2017-2018</t>
  </si>
  <si>
    <t>1.500 € 16/17 betaling aan spreker?</t>
  </si>
  <si>
    <t>aanvraag</t>
  </si>
  <si>
    <t>overdracht uit 15-16</t>
  </si>
  <si>
    <t>afgewerkt</t>
  </si>
  <si>
    <t>AnVaSport</t>
  </si>
  <si>
    <t>agendapunt DAG16-17</t>
  </si>
  <si>
    <t>Gatagara</t>
  </si>
  <si>
    <t>ZZG Ecuador</t>
  </si>
  <si>
    <t>aanpassing</t>
  </si>
  <si>
    <t>Twinningproject Herkern (cie DAG)</t>
  </si>
  <si>
    <t>na herziening inkomsten 14-15</t>
  </si>
  <si>
    <t>betaling uitgevoerd</t>
  </si>
  <si>
    <t>Twinningproject HerKern(cie DAG)</t>
  </si>
  <si>
    <t>2016-2017 en 2017-2018 storting 2.500 € op 1/7/16 aanvragen.</t>
  </si>
  <si>
    <t>spreker 16/17, betaling uitgevoerd</t>
  </si>
  <si>
    <t>TRF</t>
  </si>
  <si>
    <t>bijkomend TRF (100$/lid)</t>
  </si>
  <si>
    <t>Polio</t>
  </si>
  <si>
    <t xml:space="preserve">ZZG   </t>
  </si>
  <si>
    <t>NSVG</t>
  </si>
  <si>
    <t>correctie 2014/2015 (Golfcharity)</t>
  </si>
  <si>
    <t>afgewerkt en betaald</t>
  </si>
  <si>
    <t>15/16+16/17+17/18 elk 1.000€ spreker 16/17, betaald</t>
  </si>
  <si>
    <t>bijkomende/vervangende  subsidie elektriciteit, betaald</t>
  </si>
  <si>
    <t>1.500 € wifi voorstel 16-17</t>
  </si>
  <si>
    <t xml:space="preserve">1.500 € geprovisioneerd + 16/17spreker BIA </t>
  </si>
  <si>
    <t>Brindisi</t>
  </si>
  <si>
    <t>toegewezen</t>
  </si>
  <si>
    <t>saldo</t>
  </si>
  <si>
    <t>Oeganda</t>
  </si>
  <si>
    <t>overdracht uit 15-17</t>
  </si>
  <si>
    <t>betaling uitgevoerd, relaas van de reis beloofd door Johan</t>
  </si>
  <si>
    <t>Cie-VZ : Fons</t>
  </si>
  <si>
    <t>Rotary Maldegem</t>
  </si>
  <si>
    <t>Beschikb</t>
  </si>
  <si>
    <t>2016-2017 + 2017-2018 elk 2500€ (mail 10/2/16)</t>
  </si>
  <si>
    <t>nog beschikbaar SALDO</t>
  </si>
  <si>
    <t>totaal reeds toegewezen bedrag</t>
  </si>
  <si>
    <t>Opmerking / toelichting</t>
  </si>
  <si>
    <t>District - RF | End-Polio | ZZG | NSVG</t>
  </si>
  <si>
    <t>4300+1500+500+500</t>
  </si>
  <si>
    <t>Kringwinkel</t>
  </si>
  <si>
    <t>kost niets</t>
  </si>
  <si>
    <t>januari 2017 reeds ~800 kg kledij</t>
  </si>
  <si>
    <t>Tablets - dementie OCMW (Dirk S.)</t>
  </si>
  <si>
    <t>aangekomen, betaald, worden ingesteld, en moment overhandiging wordt nog bepaald</t>
  </si>
  <si>
    <t>via DG : 2861, vooruit te betalen door club (-kas), wordt nadien adhv bewijsstukken terug betaald | club past 1591 bij, zodat totaal op 4452 komt.  Bedrag : storten of gestort na goedkeuring DG nov16 ?</t>
  </si>
  <si>
    <r>
      <t>relaas van de reis door Johan voorgesteld</t>
    </r>
    <r>
      <rPr>
        <sz val="12"/>
        <color rgb="FFC00000"/>
        <rFont val="Calibri"/>
        <family val="2"/>
        <scheme val="minor"/>
      </rPr>
      <t xml:space="preserve"> - afgehandeld/betaald (?)</t>
    </r>
  </si>
  <si>
    <t>terug opgenomen</t>
  </si>
  <si>
    <t>nog geen stortingen te voorzien - STATUS ?</t>
  </si>
  <si>
    <t>Hartekinderen (LenteConcert 2017)</t>
  </si>
  <si>
    <t>ZZG - bijkomende vraag orkaan</t>
  </si>
  <si>
    <t>vraag orkaan Matthew (500 ?) - gepolst bij bestuur, is geen voorstander</t>
  </si>
  <si>
    <t xml:space="preserve">DeKring - Eeklo </t>
  </si>
  <si>
    <t>Mobile Schools (Arnaud Raskin)</t>
  </si>
  <si>
    <t>Palliatieve zorgen</t>
  </si>
  <si>
    <t>Tshela (DRC)</t>
  </si>
  <si>
    <t>BUDGET 16-17</t>
  </si>
  <si>
    <t>Te verdelen budget in  2016-2017</t>
  </si>
  <si>
    <r>
      <t xml:space="preserve">agendapunt DAG16-17 - advies bestuur : snel beslissen : voorstel o € 500,- te doneren - </t>
    </r>
    <r>
      <rPr>
        <b/>
        <sz val="12"/>
        <color rgb="FFFF0000"/>
        <rFont val="Calibri"/>
        <family val="2"/>
        <scheme val="minor"/>
      </rPr>
      <t>nog te betalen na akkoord bestuur</t>
    </r>
  </si>
  <si>
    <t>spreker 25 april : Kim Swyngedouw  -  Yvan heeft in RAG besproken of dit (drugspreventie) in aanmerking komt, en dit is zo voorzien</t>
  </si>
  <si>
    <t>zo kunnen budgetten in balans 688 = debet van de werkingskosten van de commissie</t>
  </si>
  <si>
    <t>wacht op advies (bedrag ?) van Cie-Clubzaken  - met IWM  wordt gesteund met fondsen van vorig jaar</t>
  </si>
  <si>
    <t>WACHT : Via PatrickVH aangebracht, spreker vragen/gevraagd (?) via Rita De Coninck (Piet De Backer)</t>
  </si>
  <si>
    <t>WACHT via Yvan : kleinere GG mogelijk ? Samen met Aalter, Charlèrwère en Villers</t>
  </si>
  <si>
    <t xml:space="preserve">overdracht resterend saldo 2015-2016 </t>
  </si>
  <si>
    <t>SOM</t>
  </si>
  <si>
    <r>
      <t xml:space="preserve">toegewezen en reeds over gemaakt overgemaakt n.a.v. bezoek Gouverneur (Katheen VR) - september 2016  -  BETAALD  </t>
    </r>
    <r>
      <rPr>
        <sz val="12"/>
        <color rgb="FFC00000"/>
        <rFont val="Calibri"/>
        <family val="2"/>
        <scheme val="minor"/>
      </rPr>
      <t>als REGIONAAL aanzien</t>
    </r>
  </si>
  <si>
    <t>naar volgend werkjaar</t>
  </si>
  <si>
    <r>
      <t xml:space="preserve">(15/16)+(16/17)+(17/18) elk jaar 1000€ spreker 16/17 - </t>
    </r>
    <r>
      <rPr>
        <sz val="12"/>
        <color rgb="FFFF0000"/>
        <rFont val="Calibri"/>
        <family val="2"/>
        <scheme val="minor"/>
      </rPr>
      <t>is afkomstig van vorig werkjaar</t>
    </r>
  </si>
  <si>
    <t>25 jaar Villepinte (is het Twinning-budget)</t>
  </si>
  <si>
    <t>vervangt de Twinning die in Nottingham niet door gaat</t>
  </si>
  <si>
    <t>Jaarlijks Twinning-project</t>
  </si>
  <si>
    <t>SCHOLEN-Maldegem Cie-J&amp;B (hesjes, enz,..)</t>
  </si>
  <si>
    <t>PREVENTIE</t>
  </si>
  <si>
    <t>som over te dragen naar 2017-2018 :</t>
  </si>
  <si>
    <t>INT</t>
  </si>
  <si>
    <t>REG</t>
  </si>
  <si>
    <t>INT2</t>
  </si>
  <si>
    <t>BESCHKB</t>
  </si>
  <si>
    <t>REG2</t>
  </si>
  <si>
    <t>Opmerkingen</t>
  </si>
  <si>
    <t>deelbedrag</t>
  </si>
  <si>
    <t>A.V. vzw</t>
  </si>
  <si>
    <t>BUDGET voor 2017-2018 cfr. AV-vzw</t>
  </si>
  <si>
    <t>overdracht van 2016-2017 cfr. AV-vzw</t>
  </si>
  <si>
    <t>Eye-Hope-Foundation</t>
  </si>
  <si>
    <t>Lente-Concert</t>
  </si>
  <si>
    <t>RAG (Addiction-Prevention) donatie</t>
  </si>
  <si>
    <t xml:space="preserve">(nog beschikbaar) SALDO </t>
  </si>
  <si>
    <t>= 50%</t>
  </si>
  <si>
    <t>%</t>
  </si>
  <si>
    <t>uitbetaald ?</t>
  </si>
  <si>
    <t>Cheque aan de gouverneur</t>
  </si>
  <si>
    <t>beschikbaar : 4100 (4900/1,2=koers $) +1500 + 500 + 500 = 6600,-</t>
  </si>
  <si>
    <t>RAG - PREVENTIE (Gemeentescholen)</t>
  </si>
  <si>
    <t>KOTK (Vlambiance)</t>
  </si>
  <si>
    <t>GG Lebanon (muziek-project)</t>
  </si>
  <si>
    <t>2018-2019</t>
  </si>
  <si>
    <t>jaarlijkse donatie, loopt dit nog ?</t>
  </si>
  <si>
    <t>Jaarlijks weerkerend, nu ook &gt;&gt; nazien !</t>
  </si>
  <si>
    <t>in 2017-2018 = 2000,- BETAALD &gt; aanvraag is binnen, geen bedrag vermeld</t>
  </si>
  <si>
    <t>werkjaar 2017-2018   &gt;&gt;  3000,-  vervolg ?</t>
  </si>
  <si>
    <t>2019-2020</t>
  </si>
  <si>
    <t>BUDGET voor 2019-2020 cfr. AV-vzw</t>
  </si>
  <si>
    <r>
      <t>IN TE VULLEN NA DE AV_vzw &gt;&gt; GEPLANDE UITGAVEN, zie</t>
    </r>
    <r>
      <rPr>
        <b/>
        <sz val="12"/>
        <color rgb="FF0000FF"/>
        <rFont val="Calibri"/>
        <family val="2"/>
        <scheme val="minor"/>
      </rPr>
      <t xml:space="preserve"> p-VZ-BART </t>
    </r>
    <r>
      <rPr>
        <b/>
        <sz val="12"/>
        <color theme="1"/>
        <rFont val="Calibri"/>
        <family val="2"/>
        <scheme val="minor"/>
      </rPr>
      <t>op AV-vzw - (xx  sept 2019)</t>
    </r>
  </si>
  <si>
    <t>toevoeging bedrag uit CLUB-kas voor "direct" betaalde bedragen</t>
  </si>
  <si>
    <t>2017-2018 = 1000,- gedoneerd -  medische mensen die mee gaan wordt gevraagd om aan 1000,- te geraken - is er dit jaar een aanvraag ?</t>
  </si>
  <si>
    <r>
      <t xml:space="preserve">GEPLANDE UITGAVEN, zie </t>
    </r>
    <r>
      <rPr>
        <b/>
        <sz val="14"/>
        <color rgb="FF0000FF"/>
        <rFont val="Arial"/>
        <family val="2"/>
      </rPr>
      <t>p-VZ-DIRK</t>
    </r>
    <r>
      <rPr>
        <b/>
        <sz val="14"/>
        <color theme="1"/>
        <rFont val="Arial"/>
        <family val="2"/>
      </rPr>
      <t xml:space="preserve"> op AV-vzw - (26 sept 2017)</t>
    </r>
  </si>
  <si>
    <r>
      <rPr>
        <b/>
        <sz val="12"/>
        <color theme="1"/>
        <rFont val="Arial"/>
        <family val="2"/>
      </rPr>
      <t>6913,-</t>
    </r>
    <r>
      <rPr>
        <sz val="12"/>
        <color theme="1"/>
        <rFont val="Arial"/>
        <family val="2"/>
      </rPr>
      <t xml:space="preserve"> :</t>
    </r>
    <r>
      <rPr>
        <b/>
        <sz val="12"/>
        <color theme="1"/>
        <rFont val="Arial"/>
        <family val="2"/>
      </rPr>
      <t xml:space="preserve"> 6 jr =</t>
    </r>
    <r>
      <rPr>
        <sz val="12"/>
        <color theme="1"/>
        <rFont val="Arial"/>
        <family val="2"/>
      </rPr>
      <t xml:space="preserve"> gemiddeld</t>
    </r>
    <r>
      <rPr>
        <sz val="12"/>
        <color rgb="FFFF0000"/>
        <rFont val="Arial"/>
        <family val="2"/>
      </rPr>
      <t xml:space="preserve"> VAST - </t>
    </r>
    <r>
      <rPr>
        <b/>
        <sz val="12"/>
        <color rgb="FF0000FF"/>
        <rFont val="Arial"/>
        <family val="2"/>
      </rPr>
      <t>1152</t>
    </r>
    <r>
      <rPr>
        <sz val="12"/>
        <color rgb="FF0000FF"/>
        <rFont val="Arial"/>
        <family val="2"/>
      </rPr>
      <t>,</t>
    </r>
    <r>
      <rPr>
        <sz val="12"/>
        <color rgb="FFFF0000"/>
        <rFont val="Arial"/>
        <family val="2"/>
      </rPr>
      <t xml:space="preserve">- /jaar </t>
    </r>
    <r>
      <rPr>
        <sz val="12"/>
        <color theme="1"/>
        <rFont val="Arial"/>
        <family val="2"/>
      </rPr>
      <t xml:space="preserve"> (2015-2016) -</t>
    </r>
    <r>
      <rPr>
        <sz val="12"/>
        <color rgb="FFFF0000"/>
        <rFont val="Arial"/>
        <family val="2"/>
      </rPr>
      <t>16-17</t>
    </r>
    <r>
      <rPr>
        <sz val="12"/>
        <color theme="1"/>
        <rFont val="Arial"/>
        <family val="2"/>
      </rPr>
      <t>/</t>
    </r>
    <r>
      <rPr>
        <sz val="12"/>
        <color rgb="FF0070C0"/>
        <rFont val="Arial"/>
        <family val="2"/>
      </rPr>
      <t>17-18</t>
    </r>
    <r>
      <rPr>
        <sz val="12"/>
        <color theme="1"/>
        <rFont val="Arial"/>
        <family val="2"/>
      </rPr>
      <t>/</t>
    </r>
    <r>
      <rPr>
        <sz val="12"/>
        <color rgb="FFC00000"/>
        <rFont val="Arial"/>
        <family val="2"/>
      </rPr>
      <t>18-19</t>
    </r>
    <r>
      <rPr>
        <sz val="12"/>
        <color theme="1"/>
        <rFont val="Arial"/>
        <family val="2"/>
      </rPr>
      <t>) - in 2017-2018 is aan de partners gevraagd waarom ze hun engagement niet goed nakomen.  Feedback vanuit cie-J&amp;B vragen</t>
    </r>
  </si>
  <si>
    <t>Gestart 2015-2016 - Vorig werkjaar is laatste schijf 3x 1000 betaald (15-16 / 16-17 / 17-18)</t>
  </si>
  <si>
    <t>DE-OUDERS vzw (Onafhankelijk Leven)</t>
  </si>
  <si>
    <t>EYE HOPE - Foundation</t>
  </si>
  <si>
    <t>SMILE  (cie Golf) - standaard maximum</t>
  </si>
  <si>
    <t>PREVENTIE (Gemeentescholen)</t>
  </si>
  <si>
    <r>
      <t xml:space="preserve">REVIVE </t>
    </r>
    <r>
      <rPr>
        <sz val="12"/>
        <color theme="1"/>
        <rFont val="Arial"/>
        <family val="2"/>
      </rPr>
      <t xml:space="preserve">(Guy DS) </t>
    </r>
  </si>
  <si>
    <r>
      <t xml:space="preserve">BACK-ON-TRACK </t>
    </r>
    <r>
      <rPr>
        <sz val="12"/>
        <color theme="1"/>
        <rFont val="Arial"/>
        <family val="2"/>
      </rPr>
      <t>(Yvan DB)</t>
    </r>
  </si>
  <si>
    <r>
      <t xml:space="preserve">DIABETES-1 - </t>
    </r>
    <r>
      <rPr>
        <sz val="12"/>
        <color theme="1"/>
        <rFont val="Arial"/>
        <family val="2"/>
      </rPr>
      <t xml:space="preserve">(Carlos Meire) </t>
    </r>
    <r>
      <rPr>
        <b/>
        <sz val="12"/>
        <color theme="1"/>
        <rFont val="Arial"/>
        <family val="2"/>
      </rPr>
      <t xml:space="preserve">-  </t>
    </r>
    <r>
      <rPr>
        <sz val="12"/>
        <color theme="1"/>
        <rFont val="Arial"/>
        <family val="2"/>
      </rPr>
      <t xml:space="preserve">via het  </t>
    </r>
    <r>
      <rPr>
        <b/>
        <sz val="12"/>
        <color theme="1"/>
        <rFont val="Arial"/>
        <family val="2"/>
      </rPr>
      <t xml:space="preserve">LENTE-CONCERT </t>
    </r>
    <r>
      <rPr>
        <sz val="12"/>
        <color theme="1"/>
        <rFont val="Arial"/>
        <family val="2"/>
      </rPr>
      <t>(15 april)</t>
    </r>
  </si>
  <si>
    <r>
      <t>OEGANDA -</t>
    </r>
    <r>
      <rPr>
        <sz val="12"/>
        <color theme="1"/>
        <rFont val="Arial"/>
        <family val="2"/>
      </rPr>
      <t xml:space="preserve"> (Johan N)</t>
    </r>
  </si>
  <si>
    <r>
      <t>MOBILE SCHOOLS - Arnaud Raskin  -</t>
    </r>
    <r>
      <rPr>
        <sz val="12"/>
        <color theme="1"/>
        <rFont val="Arial"/>
        <family val="2"/>
      </rPr>
      <t xml:space="preserve">  is via Dirk Sch.</t>
    </r>
  </si>
  <si>
    <r>
      <t xml:space="preserve">ETHIOPIË  </t>
    </r>
    <r>
      <rPr>
        <sz val="12"/>
        <color theme="1"/>
        <rFont val="Arial"/>
        <family val="2"/>
      </rPr>
      <t>(Paul St)</t>
    </r>
  </si>
  <si>
    <r>
      <t xml:space="preserve">CUBA Actie </t>
    </r>
    <r>
      <rPr>
        <sz val="12"/>
        <color theme="1"/>
        <rFont val="Arial"/>
        <family val="2"/>
      </rPr>
      <t>(Gino)</t>
    </r>
    <r>
      <rPr>
        <b/>
        <sz val="12"/>
        <color theme="1"/>
        <rFont val="Arial"/>
        <family val="2"/>
      </rPr>
      <t xml:space="preserve"> - transport goederen</t>
    </r>
  </si>
  <si>
    <r>
      <t xml:space="preserve">Lara Van Landuyt (dove studente uitwisseling) </t>
    </r>
    <r>
      <rPr>
        <sz val="12"/>
        <color theme="1"/>
        <rFont val="Arial"/>
        <family val="2"/>
      </rPr>
      <t>- Fernand Van Hees</t>
    </r>
  </si>
  <si>
    <t>SALDO van 2016-2017 cfr. AV-vzw</t>
  </si>
  <si>
    <r>
      <t xml:space="preserve">Third-Culture-Sounds </t>
    </r>
    <r>
      <rPr>
        <sz val="12"/>
        <color theme="1"/>
        <rFont val="Arial"/>
        <family val="2"/>
      </rPr>
      <t>(Andrea Voets)</t>
    </r>
  </si>
  <si>
    <t>Opmerkingen  -  WERKJAAR BART LELIE</t>
  </si>
  <si>
    <t>Opmerkingen  -  WERKJAAR CHRIS VALCKE</t>
  </si>
  <si>
    <r>
      <t xml:space="preserve">Twinning-"project" </t>
    </r>
    <r>
      <rPr>
        <sz val="12"/>
        <rFont val="Arial"/>
        <family val="2"/>
      </rPr>
      <t>(cie DAG)</t>
    </r>
  </si>
  <si>
    <t>deze sleutel mag door cie-DAG altijd iets verchoven worden</t>
  </si>
  <si>
    <r>
      <rPr>
        <b/>
        <sz val="12"/>
        <color rgb="FF0000FF"/>
        <rFont val="Arial"/>
        <family val="2"/>
      </rPr>
      <t>GOEDGEK.</t>
    </r>
    <r>
      <rPr>
        <sz val="12"/>
        <color theme="1"/>
        <rFont val="Arial"/>
        <family val="2"/>
      </rPr>
      <t xml:space="preserve"> door Bestuur 8 maart  &gt;&gt; Max 3000 &gt;&gt; zie vraag/ bemerkingen vanuit Cie-DAG in verslag van 18 juni 2017</t>
    </r>
  </si>
  <si>
    <t>BEDRAG bij BEZOEK DG &gt;&gt; Cheque (waarde afhankelijk van aantal leden, en koers dollar) aan de Gouverneur (was in 2018) =  6600 =  RF-4100 + Polio-1500 + ZZG-500 + NVSG-500  voorzien 4100 (4via koers $)   is door Bestuur  gevraagd 8 maart 2018 aan Penning om  te betalen,  Voor RF minstens 100$/lid, en voor NVSG min. 10,- € per lid betalen</t>
  </si>
  <si>
    <r>
      <t>via Rc-Brindisi-Appia-Antica : GG is nog niet goedgekeurd, DAG dacht in 2017-2018 aan</t>
    </r>
    <r>
      <rPr>
        <b/>
        <sz val="12"/>
        <color theme="1"/>
        <rFont val="Arial"/>
        <family val="2"/>
      </rPr>
      <t xml:space="preserve"> 2000</t>
    </r>
  </si>
  <si>
    <t>Diabetes - (Carlos)</t>
  </si>
  <si>
    <r>
      <t xml:space="preserve">Diabetes - </t>
    </r>
    <r>
      <rPr>
        <sz val="12"/>
        <color theme="1"/>
        <rFont val="Arial"/>
        <family val="2"/>
      </rPr>
      <t>(Carlos Meire)</t>
    </r>
  </si>
  <si>
    <r>
      <t>Inclusief vzw</t>
    </r>
    <r>
      <rPr>
        <sz val="12"/>
        <color theme="1"/>
        <rFont val="Arial"/>
        <family val="2"/>
      </rPr>
      <t xml:space="preserve"> - Fernand Van Hees</t>
    </r>
  </si>
  <si>
    <r>
      <rPr>
        <b/>
        <sz val="12"/>
        <color rgb="FF0000FF"/>
        <rFont val="Arial"/>
        <family val="2"/>
      </rPr>
      <t>GOEDGEK.</t>
    </r>
    <r>
      <rPr>
        <b/>
        <sz val="12"/>
        <rFont val="Arial"/>
        <family val="2"/>
      </rPr>
      <t>- 1600</t>
    </r>
    <r>
      <rPr>
        <sz val="12"/>
        <rFont val="Arial"/>
        <family val="2"/>
      </rPr>
      <t xml:space="preserve"> &gt;&gt; vraag van Paul St,  ONDERSTEUNEN WERELDVREDE (positieve boodschap) is voor promofilm voor aanvraag steun filmproduktie Third Culture Sounds -  samen brengen van mensen uit verschillende culturen</t>
    </r>
  </si>
  <si>
    <r>
      <rPr>
        <b/>
        <sz val="12"/>
        <color rgb="FF0000FF"/>
        <rFont val="Arial"/>
        <family val="2"/>
      </rPr>
      <t>GOEDGEK.</t>
    </r>
    <r>
      <rPr>
        <sz val="12"/>
        <color theme="1"/>
        <rFont val="Arial"/>
        <family val="2"/>
      </rPr>
      <t xml:space="preserve"> - 1000 als voorstel (jongeren weer op de sporen zetten, project AZ-Zeno) </t>
    </r>
  </si>
  <si>
    <r>
      <rPr>
        <b/>
        <sz val="12"/>
        <color rgb="FF0000FF"/>
        <rFont val="Arial"/>
        <family val="2"/>
      </rPr>
      <t>GOEDGEK.</t>
    </r>
    <r>
      <rPr>
        <sz val="12"/>
        <color theme="1"/>
        <rFont val="Arial"/>
        <family val="2"/>
      </rPr>
      <t xml:space="preserve"> - 1000  - er was 1500 gevraagd, maar indien 1000 dan is dit gelijk met steun aan clublid Johan N,</t>
    </r>
  </si>
  <si>
    <r>
      <rPr>
        <b/>
        <sz val="12"/>
        <color rgb="FF0000FF"/>
        <rFont val="Arial"/>
        <family val="2"/>
      </rPr>
      <t>GOEDGEK</t>
    </r>
    <r>
      <rPr>
        <b/>
        <sz val="12"/>
        <color rgb="FFC00000"/>
        <rFont val="Arial"/>
        <family val="2"/>
      </rPr>
      <t xml:space="preserve">.  </t>
    </r>
    <r>
      <rPr>
        <sz val="12"/>
        <rFont val="Arial"/>
        <family val="2"/>
      </rPr>
      <t>- mag max</t>
    </r>
    <r>
      <rPr>
        <b/>
        <sz val="12"/>
        <rFont val="Arial"/>
        <family val="2"/>
      </rPr>
      <t xml:space="preserve"> 6000 </t>
    </r>
    <r>
      <rPr>
        <sz val="12"/>
        <rFont val="Arial"/>
        <family val="2"/>
      </rPr>
      <t>zijn : voorstel : 50% van opbrengst (12000/2=6000 max (nog niet gevraagd)</t>
    </r>
  </si>
  <si>
    <r>
      <rPr>
        <b/>
        <sz val="12"/>
        <color rgb="FF0000FF"/>
        <rFont val="Arial"/>
        <family val="2"/>
      </rPr>
      <t>GOEDGEK</t>
    </r>
    <r>
      <rPr>
        <b/>
        <sz val="12"/>
        <color rgb="FF008000"/>
        <rFont val="Arial"/>
        <family val="2"/>
      </rPr>
      <t>.</t>
    </r>
    <r>
      <rPr>
        <sz val="12"/>
        <rFont val="Arial"/>
        <family val="2"/>
      </rPr>
      <t>&gt; jaarlijkse donatie</t>
    </r>
  </si>
  <si>
    <r>
      <rPr>
        <b/>
        <sz val="12"/>
        <color rgb="FF0000FF"/>
        <rFont val="Arial"/>
        <family val="2"/>
      </rPr>
      <t xml:space="preserve">GOEDGEK. </t>
    </r>
    <r>
      <rPr>
        <sz val="12"/>
        <color theme="1"/>
        <rFont val="Arial"/>
        <family val="2"/>
      </rPr>
      <t>door Bestuur 8 maart &gt; Akkoord vragen aan Bestuur &gt;&gt; aan medische mensen die mee gaan wordt gevraagd om aan 1000,- te geraken</t>
    </r>
  </si>
  <si>
    <t>HERKERN - Jaarlijks Twinning-project - 3x vanaf  2015 (15-16 + 16-17 + 17-18)</t>
  </si>
  <si>
    <r>
      <t xml:space="preserve">MUMBAI </t>
    </r>
    <r>
      <rPr>
        <sz val="12"/>
        <color theme="1"/>
        <rFont val="Arial"/>
        <family val="2"/>
      </rPr>
      <t>extra bijdrage</t>
    </r>
  </si>
  <si>
    <r>
      <rPr>
        <b/>
        <sz val="12"/>
        <color rgb="FFC00000"/>
        <rFont val="Arial"/>
        <family val="2"/>
      </rPr>
      <t xml:space="preserve">NEEN &gt; </t>
    </r>
    <r>
      <rPr>
        <sz val="12"/>
        <color theme="1"/>
        <rFont val="Arial"/>
        <family val="2"/>
      </rPr>
      <t>600 gevraagd &gt;&gt; voor 1 jaar peterschap door Fernand Van Hees (Rc-Gent</t>
    </r>
  </si>
  <si>
    <r>
      <rPr>
        <b/>
        <sz val="12"/>
        <color rgb="FFC00000"/>
        <rFont val="Arial"/>
        <family val="2"/>
      </rPr>
      <t>NEEN &gt;</t>
    </r>
    <r>
      <rPr>
        <sz val="12"/>
        <color theme="1"/>
        <rFont val="Arial"/>
        <family val="2"/>
      </rPr>
      <t xml:space="preserve"> 315 gevraagd &gt;&gt; voor maatschappelijke integratie van personen met beperking</t>
    </r>
  </si>
  <si>
    <r>
      <t>MOLDAVIË school Satu Nou</t>
    </r>
    <r>
      <rPr>
        <sz val="12"/>
        <color theme="1"/>
        <rFont val="Calibri"/>
        <family val="2"/>
        <scheme val="minor"/>
      </rPr>
      <t xml:space="preserve"> (via Fons)</t>
    </r>
  </si>
  <si>
    <r>
      <rPr>
        <b/>
        <sz val="12"/>
        <color rgb="FF00CC00"/>
        <rFont val="Arial"/>
        <family val="2"/>
      </rPr>
      <t>WACHTEN</t>
    </r>
    <r>
      <rPr>
        <b/>
        <sz val="12"/>
        <color rgb="FFC00000"/>
        <rFont val="Arial"/>
        <family val="2"/>
      </rPr>
      <t xml:space="preserve">  &gt; </t>
    </r>
    <r>
      <rPr>
        <sz val="12"/>
        <color theme="1"/>
        <rFont val="Arial"/>
        <family val="2"/>
      </rPr>
      <t xml:space="preserve">2000 ? via Rc-Brindisi-Appia-Antica : </t>
    </r>
    <r>
      <rPr>
        <b/>
        <sz val="12"/>
        <color rgb="FFC00000"/>
        <rFont val="Arial"/>
        <family val="2"/>
      </rPr>
      <t>GG is nog niet goedgekeurd</t>
    </r>
    <r>
      <rPr>
        <sz val="12"/>
        <color theme="1"/>
        <rFont val="Arial"/>
        <family val="2"/>
      </rPr>
      <t>, DAG denkt nu aan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2000 &gt;&gt;</t>
    </r>
    <r>
      <rPr>
        <b/>
        <sz val="12"/>
        <color theme="1"/>
        <rFont val="Arial"/>
        <family val="2"/>
      </rPr>
      <t xml:space="preserve">  </t>
    </r>
    <r>
      <rPr>
        <sz val="12"/>
        <color theme="1"/>
        <rFont val="Arial"/>
        <family val="2"/>
      </rPr>
      <t>Rc Brindisi-Appia-Antica (Lebanon), wacht op info, na ”opdracht” aan Cie-INT aan de club voorgesteld op de laatste CD-2</t>
    </r>
  </si>
  <si>
    <t>GG - Massachussets</t>
  </si>
  <si>
    <r>
      <t xml:space="preserve">EXTRA DOEL (cie Golf) </t>
    </r>
    <r>
      <rPr>
        <sz val="12"/>
        <rFont val="Arial"/>
        <family val="2"/>
      </rPr>
      <t>- AFWIJKING  &gt;&gt;  RonaldMcDonald house in Brussel</t>
    </r>
  </si>
  <si>
    <r>
      <rPr>
        <b/>
        <sz val="12"/>
        <color rgb="FFC00000"/>
        <rFont val="Arial"/>
        <family val="2"/>
      </rPr>
      <t>NEEN &gt;</t>
    </r>
    <r>
      <rPr>
        <sz val="12"/>
        <color theme="1"/>
        <rFont val="Arial"/>
        <family val="2"/>
      </rPr>
      <t xml:space="preserve"> was 2500 voorzien &gt;&gt; Rc-Massachussets  (PaulSm : </t>
    </r>
    <r>
      <rPr>
        <b/>
        <sz val="12"/>
        <color theme="1"/>
        <rFont val="Arial"/>
        <family val="2"/>
      </rPr>
      <t xml:space="preserve">moet </t>
    </r>
    <r>
      <rPr>
        <sz val="12"/>
        <color theme="1"/>
        <rFont val="Arial"/>
        <family val="2"/>
      </rPr>
      <t xml:space="preserve">(nog) </t>
    </r>
    <r>
      <rPr>
        <b/>
        <sz val="12"/>
        <color theme="1"/>
        <rFont val="Arial"/>
        <family val="2"/>
      </rPr>
      <t>niet betaald worden</t>
    </r>
    <r>
      <rPr>
        <sz val="12"/>
        <color theme="1"/>
        <rFont val="Arial"/>
        <family val="2"/>
      </rPr>
      <t>)  Paul Sm op de hoogte</t>
    </r>
  </si>
  <si>
    <r>
      <rPr>
        <b/>
        <sz val="12"/>
        <color rgb="FF0000FF"/>
        <rFont val="Arial"/>
        <family val="2"/>
      </rPr>
      <t>BETAALD</t>
    </r>
    <r>
      <rPr>
        <sz val="12"/>
        <color rgb="FF0000FF"/>
        <rFont val="Arial"/>
        <family val="2"/>
      </rPr>
      <t xml:space="preserve"> &gt; </t>
    </r>
    <r>
      <rPr>
        <sz val="12"/>
        <rFont val="Arial"/>
        <family val="2"/>
      </rPr>
      <t>ergens begin werkjaar betaald, Cie-DAG haalt dit van budget af.  Staan afgeboekt op grootboekrekening "600" van onze CLUB-boekhouding</t>
    </r>
  </si>
  <si>
    <t>saldo over te dragen naar volgend werkjaar</t>
  </si>
  <si>
    <t>TER INFO</t>
  </si>
  <si>
    <t>OEGANDA Johan Naesens</t>
  </si>
  <si>
    <t xml:space="preserve">SMILE (6000,-) </t>
  </si>
  <si>
    <r>
      <rPr>
        <b/>
        <sz val="12"/>
        <color rgb="FF0000FF"/>
        <rFont val="Arial"/>
        <family val="2"/>
      </rPr>
      <t xml:space="preserve">2e PROJ. GOEDGEK. </t>
    </r>
    <r>
      <rPr>
        <b/>
        <sz val="12"/>
        <color rgb="FFC00000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&gt; +2400,- = 30% EXTRA (70/30) &gt;&gt; EIND-MEI &gt;&gt; </t>
    </r>
    <r>
      <rPr>
        <sz val="12"/>
        <rFont val="Arial"/>
        <family val="2"/>
      </rPr>
      <t xml:space="preserve"> niet bekend bij Cie-DAG en Bestuur, </t>
    </r>
    <r>
      <rPr>
        <b/>
        <sz val="12"/>
        <color rgb="FFC00000"/>
        <rFont val="Arial"/>
        <family val="2"/>
      </rPr>
      <t xml:space="preserve">Op CD3 bevestigd dat dit naar het Ronald-Mc-Donald House in Brussel gaat, </t>
    </r>
    <r>
      <rPr>
        <sz val="12"/>
        <rFont val="Arial"/>
        <family val="2"/>
      </rPr>
      <t>Aanvraag-document met gegevens is opgevraagd door secretaris.</t>
    </r>
  </si>
  <si>
    <t>gegevens opgevraagd om debet-nota te vragen</t>
  </si>
  <si>
    <t>RONALD Mc Donald house</t>
  </si>
  <si>
    <t>AANVRAAG-FORMULIER nooit ontvangen, bestuur keurde dit toch goed, aangezien op CD3 dit project kenbaar is gemaakt</t>
  </si>
  <si>
    <t>Bij bepaalde projecten kan penning Bart geen debet-nota vragen wegens geen contactgegevens !</t>
  </si>
  <si>
    <t>Third Culture Soundn (Andrea Voets) 1600,-</t>
  </si>
  <si>
    <t>Penning vraagt coördinatern op en debet-nota</t>
  </si>
  <si>
    <t>DIABETES (2000 RcM + 1000 IWM)</t>
  </si>
  <si>
    <t>onze club 2000, samen 3000,-</t>
  </si>
  <si>
    <t>Penningmeester wil betalen, maar ontvangt na meerdere vragen aan Johan Naesens  geen debet-nota / onkostennota</t>
  </si>
  <si>
    <t>BUDGET voor 2018-2019 cfr. AV-vzw  -  wordt bepaald na balans op de AV</t>
  </si>
  <si>
    <t>SALDO over vorig werkjaar 2017-2018</t>
  </si>
  <si>
    <t>Verdeling : RF4100 (4900/1,2=koers $) + Polio1500 + ZZG500 + NVSG500 = 6600,-</t>
  </si>
  <si>
    <t xml:space="preserve">Twinning-"project" </t>
  </si>
  <si>
    <t>voor NIEUW opstartende fundraising projecten, en die dit-zelfde jaar moeten uitgekeerd worden</t>
  </si>
  <si>
    <t>FINANCIËLE DONATIES</t>
  </si>
  <si>
    <t>INFO, uitbetaald, bemerkingen, waarop letten</t>
  </si>
  <si>
    <r>
      <rPr>
        <b/>
        <sz val="12"/>
        <color rgb="FF0000FF"/>
        <rFont val="Arial"/>
        <family val="2"/>
      </rPr>
      <t>GOEDGEK</t>
    </r>
    <r>
      <rPr>
        <sz val="12"/>
        <color rgb="FF0000FF"/>
        <rFont val="Arial"/>
        <family val="2"/>
      </rPr>
      <t xml:space="preserve"> </t>
    </r>
    <r>
      <rPr>
        <sz val="12"/>
        <color theme="1"/>
        <rFont val="Arial"/>
        <family val="2"/>
      </rPr>
      <t>&gt;</t>
    </r>
    <r>
      <rPr>
        <b/>
        <sz val="12"/>
        <color rgb="FFFF0000"/>
        <rFont val="Arial"/>
        <family val="2"/>
      </rPr>
      <t xml:space="preserve"> BETD &gt;&gt; </t>
    </r>
    <r>
      <rPr>
        <sz val="12"/>
        <color theme="1"/>
        <rFont val="Arial"/>
        <family val="2"/>
      </rPr>
      <t xml:space="preserve"> reeds 400,- toegezegd (Bestuur), en nog eens 400 door cie-DAG</t>
    </r>
  </si>
  <si>
    <r>
      <rPr>
        <b/>
        <sz val="12"/>
        <color rgb="FF0000FF"/>
        <rFont val="Arial"/>
        <family val="2"/>
      </rPr>
      <t>GOEDGEK.</t>
    </r>
    <r>
      <rPr>
        <b/>
        <sz val="12"/>
        <color rgb="FF008000"/>
        <rFont val="Arial"/>
        <family val="2"/>
      </rPr>
      <t xml:space="preserve"> </t>
    </r>
    <r>
      <rPr>
        <sz val="12"/>
        <rFont val="Arial"/>
        <family val="2"/>
      </rPr>
      <t xml:space="preserve">&gt; </t>
    </r>
    <r>
      <rPr>
        <b/>
        <sz val="12"/>
        <color rgb="FFFF0000"/>
        <rFont val="Arial"/>
        <family val="2"/>
      </rPr>
      <t xml:space="preserve">BETD &gt;&gt; </t>
    </r>
    <r>
      <rPr>
        <sz val="12"/>
        <color rgb="FFFF0000"/>
        <rFont val="Arial"/>
        <family val="2"/>
      </rPr>
      <t>w</t>
    </r>
    <r>
      <rPr>
        <sz val="12"/>
        <rFont val="Arial"/>
        <family val="2"/>
      </rPr>
      <t xml:space="preserve">as 5e editie &gt;&gt; budget is de </t>
    </r>
    <r>
      <rPr>
        <b/>
        <sz val="12"/>
        <rFont val="Arial"/>
        <family val="2"/>
      </rPr>
      <t>50%</t>
    </r>
    <r>
      <rPr>
        <sz val="12"/>
        <rFont val="Arial"/>
        <family val="2"/>
      </rPr>
      <t xml:space="preserve"> opbrengst van vorig werkjaar</t>
    </r>
  </si>
  <si>
    <r>
      <rPr>
        <b/>
        <sz val="12"/>
        <color rgb="FF0000FF"/>
        <rFont val="Arial"/>
        <family val="2"/>
      </rPr>
      <t>GOEDGEK.</t>
    </r>
    <r>
      <rPr>
        <sz val="12"/>
        <color theme="1"/>
        <rFont val="Arial"/>
        <family val="2"/>
      </rPr>
      <t xml:space="preserve"> &gt;  </t>
    </r>
    <r>
      <rPr>
        <b/>
        <sz val="12"/>
        <color rgb="FFFF0000"/>
        <rFont val="Arial"/>
        <family val="2"/>
      </rPr>
      <t>BETD &gt;&gt;</t>
    </r>
    <r>
      <rPr>
        <sz val="12"/>
        <color theme="1"/>
        <rFont val="Arial"/>
        <family val="2"/>
      </rPr>
      <t xml:space="preserve">  Marianne Van de Kerckhove &gt;&gt; aanvraag is binnen, geen bedrag vermeld, elke hulp is welkom)</t>
    </r>
  </si>
  <si>
    <r>
      <rPr>
        <b/>
        <sz val="12"/>
        <color rgb="FF0000FF"/>
        <rFont val="Arial"/>
        <family val="2"/>
      </rPr>
      <t xml:space="preserve">BEZORGD </t>
    </r>
    <r>
      <rPr>
        <b/>
        <sz val="12"/>
        <color rgb="FFFF0000"/>
        <rFont val="Arial"/>
        <family val="2"/>
      </rPr>
      <t>&amp; BETLD</t>
    </r>
    <r>
      <rPr>
        <b/>
        <sz val="12"/>
        <color rgb="FF0000FF"/>
        <rFont val="Arial"/>
        <family val="2"/>
      </rPr>
      <t xml:space="preserve"> - MAART 2018</t>
    </r>
    <r>
      <rPr>
        <sz val="12"/>
        <color theme="1"/>
        <rFont val="Arial"/>
        <family val="2"/>
      </rPr>
      <t xml:space="preserve"> &gt;&gt; Cheque aan de Gouverneur</t>
    </r>
    <r>
      <rPr>
        <b/>
        <sz val="12"/>
        <color theme="1"/>
        <rFont val="Arial"/>
        <family val="2"/>
      </rPr>
      <t xml:space="preserve"> 6600</t>
    </r>
    <r>
      <rPr>
        <sz val="12"/>
        <color theme="1"/>
        <rFont val="Arial"/>
        <family val="2"/>
      </rPr>
      <t xml:space="preserve"> =  </t>
    </r>
    <r>
      <rPr>
        <b/>
        <sz val="12"/>
        <color theme="1"/>
        <rFont val="Arial"/>
        <family val="2"/>
      </rPr>
      <t>RF-4100 + Polio-1500 + ZZG-500 + NVSG-500</t>
    </r>
    <r>
      <rPr>
        <sz val="12"/>
        <color theme="1"/>
        <rFont val="Arial"/>
        <family val="2"/>
      </rPr>
      <t xml:space="preserve">  voorzien 4100 (4via koers $)  </t>
    </r>
    <r>
      <rPr>
        <sz val="12"/>
        <color rgb="FF0000FF"/>
        <rFont val="Arial"/>
        <family val="2"/>
      </rPr>
      <t xml:space="preserve"> is door Bestuur  gevraagd 8 maart 2018 aan Penning om  te betalen</t>
    </r>
  </si>
  <si>
    <r>
      <rPr>
        <b/>
        <sz val="12"/>
        <color rgb="FF0000FF"/>
        <rFont val="Arial"/>
        <family val="2"/>
      </rPr>
      <t>GOEDGEK.</t>
    </r>
    <r>
      <rPr>
        <b/>
        <sz val="12"/>
        <color rgb="FF008000"/>
        <rFont val="Arial"/>
        <family val="2"/>
      </rPr>
      <t xml:space="preserve"> </t>
    </r>
    <r>
      <rPr>
        <sz val="12"/>
        <rFont val="Arial"/>
        <family val="2"/>
      </rPr>
      <t>&gt;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 xml:space="preserve"> BETD &gt;&gt;</t>
    </r>
    <r>
      <rPr>
        <b/>
        <sz val="12"/>
        <rFont val="Arial"/>
        <family val="2"/>
      </rPr>
      <t xml:space="preserve">  laatste jaar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1.000</t>
    </r>
    <r>
      <rPr>
        <sz val="12"/>
        <rFont val="Arial"/>
        <family val="2"/>
      </rPr>
      <t xml:space="preserve"> te betalen (spreker in WJ-16/17)  - voor Herkern (nu laatste maal)</t>
    </r>
  </si>
  <si>
    <r>
      <rPr>
        <b/>
        <sz val="12"/>
        <color rgb="FF0000FF"/>
        <rFont val="Arial"/>
        <family val="2"/>
      </rPr>
      <t>GOEDGEK</t>
    </r>
    <r>
      <rPr>
        <b/>
        <sz val="12"/>
        <color rgb="FFC00000"/>
        <rFont val="Arial"/>
        <family val="2"/>
      </rPr>
      <t xml:space="preserve">. &gt;&gt;  BETD &gt;&gt;  </t>
    </r>
    <r>
      <rPr>
        <sz val="12"/>
        <rFont val="Arial"/>
        <family val="2"/>
      </rPr>
      <t xml:space="preserve"> kost is 4282 &gt;&gt; dit werkjaar </t>
    </r>
    <r>
      <rPr>
        <b/>
        <sz val="12"/>
        <rFont val="Arial"/>
        <family val="2"/>
      </rPr>
      <t xml:space="preserve">2000 </t>
    </r>
    <r>
      <rPr>
        <sz val="12"/>
        <rFont val="Arial"/>
        <family val="2"/>
      </rPr>
      <t>en volgend werkjaar 2000</t>
    </r>
  </si>
  <si>
    <r>
      <rPr>
        <b/>
        <sz val="12"/>
        <color rgb="FF0000FF"/>
        <rFont val="Arial"/>
        <family val="2"/>
      </rPr>
      <t>GOEDGEK.</t>
    </r>
    <r>
      <rPr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 xml:space="preserve"> BETD &gt;</t>
    </r>
    <r>
      <rPr>
        <sz val="12"/>
        <color theme="1"/>
        <rFont val="Arial"/>
        <family val="2"/>
      </rPr>
      <t>&gt;  door Bestuur 8 maart  &gt;&gt;  kan er een deel bekomen worden bij NVSG ?</t>
    </r>
  </si>
  <si>
    <r>
      <rPr>
        <b/>
        <sz val="12"/>
        <color rgb="FF0000FF"/>
        <rFont val="Arial"/>
        <family val="2"/>
      </rPr>
      <t>GOEDGEK.</t>
    </r>
    <r>
      <rPr>
        <sz val="12"/>
        <color theme="1"/>
        <rFont val="Arial"/>
        <family val="2"/>
      </rPr>
      <t xml:space="preserve">  </t>
    </r>
    <r>
      <rPr>
        <b/>
        <sz val="12"/>
        <color rgb="FFFF0000"/>
        <rFont val="Arial"/>
        <family val="2"/>
      </rPr>
      <t xml:space="preserve">BETD &gt;&gt; </t>
    </r>
    <r>
      <rPr>
        <sz val="12"/>
        <color theme="1"/>
        <rFont val="Arial"/>
        <family val="2"/>
      </rPr>
      <t xml:space="preserve"> door Bestuur 8 maart &gt; provisie (zie tab-bladen)  voor de komende 2 werkjaren.  Het komende commissies niet hypotheceren in hun werking  &gt; 3000,-   /jaar</t>
    </r>
  </si>
  <si>
    <r>
      <rPr>
        <b/>
        <sz val="12"/>
        <color rgb="FF0000FF"/>
        <rFont val="Arial"/>
        <family val="2"/>
      </rPr>
      <t>GOEDGEK.</t>
    </r>
    <r>
      <rPr>
        <b/>
        <sz val="12"/>
        <color rgb="FF008000"/>
        <rFont val="Arial"/>
        <family val="2"/>
      </rPr>
      <t xml:space="preserve"> </t>
    </r>
    <r>
      <rPr>
        <sz val="12"/>
        <rFont val="Arial"/>
        <family val="2"/>
      </rPr>
      <t>&gt;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 xml:space="preserve"> BETD &gt;&gt;</t>
    </r>
    <r>
      <rPr>
        <b/>
        <sz val="12"/>
        <rFont val="Arial"/>
        <family val="2"/>
      </rPr>
      <t xml:space="preserve">  </t>
    </r>
  </si>
  <si>
    <r>
      <rPr>
        <b/>
        <sz val="12"/>
        <color rgb="FF0000FF"/>
        <rFont val="Arial"/>
        <family val="2"/>
      </rPr>
      <t>GOEDGEK.</t>
    </r>
    <r>
      <rPr>
        <sz val="12"/>
        <color theme="1"/>
        <rFont val="Arial"/>
        <family val="2"/>
      </rPr>
      <t xml:space="preserve">  </t>
    </r>
    <r>
      <rPr>
        <b/>
        <sz val="12"/>
        <color rgb="FFFF0000"/>
        <rFont val="Arial"/>
        <family val="2"/>
      </rPr>
      <t>BETD &gt;&gt;</t>
    </r>
    <r>
      <rPr>
        <sz val="12"/>
        <color theme="1"/>
        <rFont val="Arial"/>
        <family val="2"/>
      </rPr>
      <t xml:space="preserve"> 1500 door Bestuur 8 maart, was ooit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500,- nu als </t>
    </r>
    <r>
      <rPr>
        <b/>
        <sz val="12"/>
        <color theme="1"/>
        <rFont val="Arial"/>
        <family val="2"/>
      </rPr>
      <t>aanvulling</t>
    </r>
    <r>
      <rPr>
        <sz val="12"/>
        <color theme="1"/>
        <rFont val="Arial"/>
        <family val="2"/>
      </rPr>
      <t xml:space="preserve"> op donatie vorig jaar --&gt; aanvraag te doen door Dirk Sch, nu mogelijk door verandering verdeelslsutel, kunnen we een supplement van 1500,- bieden  </t>
    </r>
  </si>
  <si>
    <r>
      <rPr>
        <b/>
        <sz val="12"/>
        <color rgb="FF0000FF"/>
        <rFont val="Arial"/>
        <family val="2"/>
      </rPr>
      <t>GOEDGEK.</t>
    </r>
    <r>
      <rPr>
        <b/>
        <sz val="12"/>
        <color rgb="FF008000"/>
        <rFont val="Arial"/>
        <family val="2"/>
      </rPr>
      <t xml:space="preserve">&gt; nog 1 jaar : </t>
    </r>
    <r>
      <rPr>
        <b/>
        <sz val="12"/>
        <color theme="1"/>
        <rFont val="Arial"/>
        <family val="2"/>
      </rPr>
      <t>6913,-</t>
    </r>
    <r>
      <rPr>
        <sz val="12"/>
        <color theme="1"/>
        <rFont val="Arial"/>
        <family val="2"/>
      </rPr>
      <t xml:space="preserve"> /</t>
    </r>
    <r>
      <rPr>
        <b/>
        <sz val="12"/>
        <color theme="1"/>
        <rFont val="Arial"/>
        <family val="2"/>
      </rPr>
      <t>6 jr =</t>
    </r>
    <r>
      <rPr>
        <sz val="12"/>
        <color theme="1"/>
        <rFont val="Arial"/>
        <family val="2"/>
      </rPr>
      <t xml:space="preserve"> gemiddeld</t>
    </r>
    <r>
      <rPr>
        <sz val="12"/>
        <color rgb="FFFF0000"/>
        <rFont val="Arial"/>
        <family val="2"/>
      </rPr>
      <t xml:space="preserve"> </t>
    </r>
    <r>
      <rPr>
        <sz val="12"/>
        <color rgb="FF0000FF"/>
        <rFont val="Arial"/>
        <family val="2"/>
      </rPr>
      <t xml:space="preserve">: </t>
    </r>
    <r>
      <rPr>
        <b/>
        <sz val="12"/>
        <color rgb="FF0000FF"/>
        <rFont val="Arial"/>
        <family val="2"/>
      </rPr>
      <t>1152</t>
    </r>
    <r>
      <rPr>
        <sz val="12"/>
        <color rgb="FF0000FF"/>
        <rFont val="Arial"/>
        <family val="2"/>
      </rPr>
      <t>,- /jr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(15/16 -</t>
    </r>
    <r>
      <rPr>
        <sz val="12"/>
        <color rgb="FFFF0000"/>
        <rFont val="Arial"/>
        <family val="2"/>
      </rPr>
      <t xml:space="preserve">16-17 - </t>
    </r>
    <r>
      <rPr>
        <sz val="12"/>
        <color rgb="FF0070C0"/>
        <rFont val="Arial"/>
        <family val="2"/>
      </rPr>
      <t xml:space="preserve">17-18 - </t>
    </r>
    <r>
      <rPr>
        <sz val="12"/>
        <color rgb="FFC00000"/>
        <rFont val="Arial"/>
        <family val="2"/>
      </rPr>
      <t>18-19</t>
    </r>
    <r>
      <rPr>
        <sz val="12"/>
        <color theme="1"/>
        <rFont val="Arial"/>
        <family val="2"/>
      </rPr>
      <t xml:space="preserve">)   -  </t>
    </r>
    <r>
      <rPr>
        <b/>
        <sz val="12"/>
        <color theme="1"/>
        <rFont val="Arial"/>
        <family val="2"/>
      </rPr>
      <t>Commissie J&amp;B</t>
    </r>
    <r>
      <rPr>
        <sz val="12"/>
        <color theme="1"/>
        <rFont val="Arial"/>
        <family val="2"/>
      </rPr>
      <t xml:space="preserve"> mag van Bestuur de vraag stellen aan de andere partijen waarom ze hun financiële belofte (engagementsverklaring) NIET na komen,…?</t>
    </r>
  </si>
  <si>
    <t>25.000 van opbrengst 2017/018 + 10.000 van clubkas</t>
  </si>
  <si>
    <t>jaarlijkse donatie voor werkingskosten RAG</t>
  </si>
  <si>
    <t>3.000 vorig werkjaar - aanvraag afwachten</t>
  </si>
  <si>
    <t>MIS-VERSTAND</t>
  </si>
  <si>
    <t>CORDERDOJO Maldegem</t>
  </si>
  <si>
    <t>aanvrager Bart Lelie. Opleiding programeren voor jongeren door vrijwilligers</t>
  </si>
  <si>
    <t>SMILE</t>
  </si>
  <si>
    <t>ZZG Indonesië</t>
  </si>
  <si>
    <t>RODE KRUIS Eeklo- Sint Laureins en Maldegem Maldegem</t>
  </si>
  <si>
    <r>
      <rPr>
        <sz val="14"/>
        <color rgb="FF008000"/>
        <rFont val="Arial"/>
        <family val="2"/>
      </rPr>
      <t xml:space="preserve">DIT jaar = laatste jaar : </t>
    </r>
    <r>
      <rPr>
        <sz val="14"/>
        <color theme="1"/>
        <rFont val="Arial"/>
        <family val="2"/>
      </rPr>
      <t>6913,- /6 jr = gemiddeld</t>
    </r>
    <r>
      <rPr>
        <sz val="14"/>
        <color rgb="FFFF0000"/>
        <rFont val="Arial"/>
        <family val="2"/>
      </rPr>
      <t xml:space="preserve"> </t>
    </r>
    <r>
      <rPr>
        <sz val="14"/>
        <color rgb="FF0000FF"/>
        <rFont val="Arial"/>
        <family val="2"/>
      </rPr>
      <t>: 1152,- /jr</t>
    </r>
    <r>
      <rPr>
        <sz val="14"/>
        <color rgb="FFFF000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(15/16 -</t>
    </r>
    <r>
      <rPr>
        <sz val="14"/>
        <color rgb="FFFF0000"/>
        <rFont val="Arial"/>
        <family val="2"/>
      </rPr>
      <t xml:space="preserve">16-17 - </t>
    </r>
    <r>
      <rPr>
        <sz val="14"/>
        <color rgb="FF0070C0"/>
        <rFont val="Arial"/>
        <family val="2"/>
      </rPr>
      <t xml:space="preserve">17-18 - </t>
    </r>
    <r>
      <rPr>
        <sz val="14"/>
        <color rgb="FFC00000"/>
        <rFont val="Arial"/>
        <family val="2"/>
      </rPr>
      <t>18-19</t>
    </r>
    <r>
      <rPr>
        <sz val="14"/>
        <color theme="1"/>
        <rFont val="Arial"/>
        <family val="2"/>
      </rPr>
      <t xml:space="preserve">) </t>
    </r>
  </si>
  <si>
    <r>
      <t xml:space="preserve">Twinning-"project" </t>
    </r>
    <r>
      <rPr>
        <sz val="14"/>
        <rFont val="Arial"/>
        <family val="2"/>
      </rPr>
      <t>(cie DAG)</t>
    </r>
  </si>
  <si>
    <r>
      <t>Diabetes Liga -</t>
    </r>
    <r>
      <rPr>
        <sz val="14"/>
        <color theme="1"/>
        <rFont val="Arial"/>
        <family val="2"/>
      </rPr>
      <t xml:space="preserve"> (Carlos Meire)</t>
    </r>
  </si>
  <si>
    <r>
      <t xml:space="preserve">Satu Nou - Moldavie - </t>
    </r>
    <r>
      <rPr>
        <sz val="14"/>
        <color theme="1"/>
        <rFont val="Arial"/>
        <family val="2"/>
      </rPr>
      <t>(via Fons)</t>
    </r>
  </si>
  <si>
    <t>DRINGENDE OPROEP ZZG voorsteun  ramp Indonesië NEGATIEF</t>
  </si>
  <si>
    <r>
      <t>Vorig jaar 2000 met de vraag dit werkjaar nog eens 2000.  totaal was 4282,50 € totaal-kost  &gt;&gt; vorig werkjaar 2000 toegekend, te verdelen over 2000 vorig werkjaar + 2000 dit werkjaar 2018-2019 (indien mogelijk)</t>
    </r>
    <r>
      <rPr>
        <sz val="14"/>
        <color theme="3"/>
        <rFont val="Arial"/>
      </rPr>
      <t xml:space="preserve"> bestuur vraagt presentatie stand van zaken.</t>
    </r>
  </si>
  <si>
    <t>BEDRAG: te bepalen door bestuur na advies DAG (vlambiance verlies in 2018)  2.500 goedgekeurd door bestuur</t>
  </si>
  <si>
    <t>2.500 . Aanvraag Johan Martens, project rond geestelijke gezondheidszorg regio Brugge NEGATIEF</t>
  </si>
  <si>
    <t>BLIJ LEVEN</t>
  </si>
  <si>
    <t>steun aan GG RC Newton (cie RAG)</t>
  </si>
  <si>
    <r>
      <rPr>
        <b/>
        <sz val="14"/>
        <color theme="1"/>
        <rFont val="Arial"/>
        <family val="2"/>
      </rPr>
      <t xml:space="preserve">2500 USD </t>
    </r>
    <r>
      <rPr>
        <sz val="14"/>
        <color theme="1"/>
        <rFont val="Arial"/>
        <family val="2"/>
      </rPr>
      <t>gevraagd !  2017-2018 = 2500 USD   Weston-Massachussets gaat niet door, ook niet gedoneerd. Nieuwe aanvraag door com RAG voor GG Newton.Wordt beslist door bestuur en komt niet voor rekening van budget DAG.</t>
    </r>
  </si>
  <si>
    <t>ZZG INDONESIË</t>
  </si>
  <si>
    <r>
      <t xml:space="preserve">4.000 gevraagd door commissie Lenteconcert. Inrichting materiaalwagen e a </t>
    </r>
    <r>
      <rPr>
        <sz val="14"/>
        <color theme="3"/>
        <rFont val="Calibri"/>
        <scheme val="minor"/>
      </rPr>
      <t>Bijkomende vragen bestuur afwachten.</t>
    </r>
    <r>
      <rPr>
        <sz val="14"/>
        <color theme="1"/>
        <rFont val="Calibri"/>
        <family val="2"/>
        <scheme val="minor"/>
      </rPr>
      <t xml:space="preserve"> Zo wie zo 1/2 opbrengst dit jaar voor project</t>
    </r>
  </si>
  <si>
    <t>8.000 gevraagd door Golfcommissie. 50% van opbrengst 2018 voorzien navragen Marc Baert. Zo wie zo 1/2 opbrengst dit jaar voor project.</t>
  </si>
  <si>
    <t>2.250€ op voorstel bestuur voor financieren van 5 noodhuisjes OK voor commissie</t>
  </si>
  <si>
    <t>Libanon muziek project van Brindizi, on hold gezet, navragen Dirk Maertens???</t>
  </si>
  <si>
    <t>Ambassadeurs onafhankelijk leven</t>
  </si>
  <si>
    <t>Awelja onafankelijkh leven</t>
  </si>
  <si>
    <t>Ethiopië kraamzorg</t>
  </si>
  <si>
    <t>Shitty Friend stop darmkanker</t>
  </si>
  <si>
    <t>535 gevraagd via Bart, wordt waarschijnlijk gekoppeld aan opbrengst Kwis</t>
  </si>
  <si>
    <t>1.500 gevraagd via Paul St. Vorig jaar ook gesteund en volgens info overzicht vorig jaargoedgekeurd door bestuur voor 2 jaar</t>
  </si>
  <si>
    <t>Jaarlijks weerkerend, nu ook &gt;&gt; nazien !i bedrag geprovisioneerd. Voorstel bestuur om 3.000€ (1.000 per twinningclub) te besteden aan materiaal voor Codordjo.</t>
  </si>
  <si>
    <t>3.000€. aanvraag via  Gino:  vakantie voor  jongeren via vzw Blij Leven  bijzondere jeugdzorg. =huur vakantieverblijf. OK voor bestuur.</t>
  </si>
  <si>
    <t>NEMA projecten</t>
  </si>
  <si>
    <t>provisie volgend werkjaar</t>
  </si>
  <si>
    <t>Eddy Timmerman. Projecten in Gambia. Niet weerhouden</t>
  </si>
  <si>
    <t>TOTAAL NOG BESCHIKBAAR= 2.901</t>
  </si>
  <si>
    <t>Fietsen voor Moldavië</t>
  </si>
  <si>
    <t>aanvraag door Fons,  in behandeling</t>
  </si>
  <si>
    <t>2000 a 4.000 via Fons. Gehandicapten getuigen: kunnen een rol spelen in de samenleving.</t>
  </si>
  <si>
    <t>5.000 via Fons. Campagne voor zoektocht naar vrijwilligers die gehandicapten bijstaan</t>
  </si>
  <si>
    <t>BEDRAG bij BEZOEK DG &gt;&gt; Cheque (waarde afhankelijk van aantal leden, en koers dollar) aan de Gouverneur (was in 2018) =  6600 =  RF-4100 + Polio-1500 + ZZG-500 + NVSG-500  voorzien 4100 (4via koers $)     Voor RF minstens 100$/lid, en voor NVSG min. 10,- € per lid betalen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</si>
</sst>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7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1"/>
      <color theme="1"/>
      <name val="Arial"/>
      <family val="2"/>
    </font>
    <font>
      <sz val="12"/>
      <color rgb="FFC00000"/>
      <name val="Arial"/>
      <family val="2"/>
    </font>
    <font>
      <sz val="12"/>
      <color rgb="FF0000FF"/>
      <name val="Arial"/>
      <family val="2"/>
    </font>
    <font>
      <sz val="12"/>
      <color rgb="FFFF3300"/>
      <name val="Arial"/>
      <family val="2"/>
    </font>
    <font>
      <b/>
      <sz val="20"/>
      <color theme="0"/>
      <name val="Arial"/>
      <family val="2"/>
    </font>
    <font>
      <b/>
      <sz val="12"/>
      <color rgb="FF0000FF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sz val="11"/>
      <color rgb="FF000000"/>
      <name val="Verdana"/>
      <family val="2"/>
    </font>
    <font>
      <sz val="10"/>
      <color rgb="FF0000FF"/>
      <name val="Arial"/>
      <family val="2"/>
    </font>
    <font>
      <sz val="10"/>
      <color rgb="FFFF3300"/>
      <name val="Arial"/>
      <family val="2"/>
    </font>
    <font>
      <b/>
      <sz val="12"/>
      <color rgb="FF008000"/>
      <name val="Arial"/>
      <family val="2"/>
    </font>
    <font>
      <sz val="14"/>
      <color theme="1"/>
      <name val="Arial"/>
      <family val="2"/>
    </font>
    <font>
      <b/>
      <sz val="12"/>
      <color rgb="FF00CC00"/>
      <name val="Arial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C00000"/>
      <name val="Arial"/>
      <family val="2"/>
    </font>
    <font>
      <b/>
      <sz val="14"/>
      <name val="Arial"/>
      <family val="2"/>
    </font>
    <font>
      <sz val="14"/>
      <color rgb="FF0000FF"/>
      <name val="Arial"/>
      <family val="2"/>
    </font>
    <font>
      <sz val="14"/>
      <color rgb="FFFF3300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FF3300"/>
      <name val="Arial"/>
      <family val="2"/>
    </font>
    <font>
      <sz val="14"/>
      <color rgb="FF008000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sz val="14"/>
      <color rgb="FFC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3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4"/>
      <color theme="3"/>
      <name val="Arial"/>
    </font>
    <font>
      <sz val="14"/>
      <color theme="3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370">
    <xf numFmtId="0" fontId="0" fillId="0" borderId="0" xfId="0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/>
    <xf numFmtId="0" fontId="8" fillId="0" borderId="0" xfId="0" applyFont="1" applyAlignment="1"/>
    <xf numFmtId="0" fontId="9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5" fillId="0" borderId="0" xfId="0" applyNumberFormat="1" applyFont="1" applyAlignment="1"/>
    <xf numFmtId="164" fontId="8" fillId="0" borderId="0" xfId="0" applyNumberFormat="1" applyFont="1" applyAlignment="1"/>
    <xf numFmtId="164" fontId="5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/>
    </xf>
    <xf numFmtId="164" fontId="9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164" fontId="3" fillId="0" borderId="0" xfId="0" applyNumberFormat="1" applyFont="1" applyAlignment="1">
      <alignment horizontal="right" vertical="center"/>
    </xf>
    <xf numFmtId="164" fontId="11" fillId="0" borderId="0" xfId="0" applyNumberFormat="1" applyFont="1"/>
    <xf numFmtId="164" fontId="3" fillId="0" borderId="0" xfId="0" applyNumberFormat="1" applyFont="1"/>
    <xf numFmtId="164" fontId="9" fillId="0" borderId="0" xfId="0" applyNumberFormat="1" applyFont="1" applyBorder="1"/>
    <xf numFmtId="0" fontId="12" fillId="0" borderId="0" xfId="0" applyFont="1" applyAlignment="1">
      <alignment vertical="center"/>
    </xf>
    <xf numFmtId="0" fontId="13" fillId="0" borderId="0" xfId="0" applyFont="1"/>
    <xf numFmtId="164" fontId="14" fillId="0" borderId="0" xfId="0" applyNumberFormat="1" applyFont="1" applyAlignment="1"/>
    <xf numFmtId="0" fontId="15" fillId="0" borderId="0" xfId="0" applyFont="1" applyAlignment="1"/>
    <xf numFmtId="164" fontId="16" fillId="0" borderId="0" xfId="0" applyNumberFormat="1" applyFont="1"/>
    <xf numFmtId="164" fontId="15" fillId="0" borderId="0" xfId="0" applyNumberFormat="1" applyFont="1" applyAlignment="1"/>
    <xf numFmtId="164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7" fillId="0" borderId="0" xfId="0" applyNumberFormat="1" applyFont="1"/>
    <xf numFmtId="0" fontId="18" fillId="0" borderId="0" xfId="0" applyFont="1" applyAlignment="1">
      <alignment vertical="center"/>
    </xf>
    <xf numFmtId="164" fontId="19" fillId="0" borderId="0" xfId="0" applyNumberFormat="1" applyFont="1"/>
    <xf numFmtId="0" fontId="8" fillId="2" borderId="2" xfId="0" applyFont="1" applyFill="1" applyBorder="1" applyAlignment="1"/>
    <xf numFmtId="0" fontId="5" fillId="2" borderId="2" xfId="0" applyFont="1" applyFill="1" applyBorder="1" applyAlignment="1"/>
    <xf numFmtId="164" fontId="8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/>
    <xf numFmtId="164" fontId="5" fillId="2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/>
    <xf numFmtId="0" fontId="18" fillId="2" borderId="3" xfId="0" applyFont="1" applyFill="1" applyBorder="1" applyAlignment="1">
      <alignment vertical="center"/>
    </xf>
    <xf numFmtId="164" fontId="8" fillId="2" borderId="3" xfId="0" applyNumberFormat="1" applyFont="1" applyFill="1" applyBorder="1" applyAlignment="1">
      <alignment horizontal="center"/>
    </xf>
    <xf numFmtId="0" fontId="3" fillId="0" borderId="0" xfId="0" applyFont="1" applyAlignment="1"/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0" fillId="0" borderId="0" xfId="0" applyFont="1" applyAlignment="1"/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164" fontId="21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8" fillId="0" borderId="0" xfId="0" applyNumberFormat="1" applyFont="1" applyAlignment="1">
      <alignment horizontal="left" wrapText="1"/>
    </xf>
    <xf numFmtId="164" fontId="8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left" wrapText="1"/>
    </xf>
    <xf numFmtId="164" fontId="16" fillId="0" borderId="0" xfId="0" applyNumberFormat="1" applyFont="1" applyAlignment="1">
      <alignment horizontal="left" wrapText="1"/>
    </xf>
    <xf numFmtId="164" fontId="17" fillId="0" borderId="0" xfId="0" applyNumberFormat="1" applyFont="1" applyAlignment="1">
      <alignment horizontal="left" wrapText="1"/>
    </xf>
    <xf numFmtId="164" fontId="24" fillId="0" borderId="0" xfId="0" applyNumberFormat="1" applyFont="1" applyAlignment="1">
      <alignment horizontal="left" wrapText="1"/>
    </xf>
    <xf numFmtId="0" fontId="25" fillId="2" borderId="0" xfId="0" applyFont="1" applyFill="1" applyAlignment="1">
      <alignment horizontal="center"/>
    </xf>
    <xf numFmtId="165" fontId="22" fillId="2" borderId="3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Continuous"/>
    </xf>
    <xf numFmtId="165" fontId="15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/>
    <xf numFmtId="0" fontId="5" fillId="3" borderId="0" xfId="0" applyFont="1" applyFill="1"/>
    <xf numFmtId="164" fontId="5" fillId="3" borderId="0" xfId="0" applyNumberFormat="1" applyFont="1" applyFill="1" applyAlignment="1"/>
    <xf numFmtId="165" fontId="21" fillId="0" borderId="0" xfId="0" applyNumberFormat="1" applyFont="1" applyAlignment="1"/>
    <xf numFmtId="0" fontId="20" fillId="0" borderId="0" xfId="0" applyFont="1" applyAlignment="1">
      <alignment vertical="center"/>
    </xf>
    <xf numFmtId="0" fontId="25" fillId="5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164" fontId="5" fillId="3" borderId="0" xfId="0" applyNumberFormat="1" applyFont="1" applyFill="1" applyAlignment="1">
      <alignment horizontal="left"/>
    </xf>
    <xf numFmtId="164" fontId="8" fillId="3" borderId="0" xfId="0" applyNumberFormat="1" applyFont="1" applyFill="1" applyAlignment="1">
      <alignment horizontal="left"/>
    </xf>
    <xf numFmtId="164" fontId="27" fillId="4" borderId="0" xfId="0" applyNumberFormat="1" applyFont="1" applyFill="1"/>
    <xf numFmtId="164" fontId="27" fillId="4" borderId="0" xfId="0" applyNumberFormat="1" applyFont="1" applyFill="1" applyAlignment="1"/>
    <xf numFmtId="164" fontId="27" fillId="4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25" fillId="3" borderId="4" xfId="0" applyFont="1" applyFill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0" fontId="21" fillId="6" borderId="4" xfId="0" applyFont="1" applyFill="1" applyBorder="1" applyAlignment="1">
      <alignment vertical="center"/>
    </xf>
    <xf numFmtId="0" fontId="27" fillId="4" borderId="0" xfId="0" applyFont="1" applyFill="1" applyAlignment="1">
      <alignment horizontal="center"/>
    </xf>
    <xf numFmtId="164" fontId="8" fillId="2" borderId="0" xfId="0" applyNumberFormat="1" applyFont="1" applyFill="1"/>
    <xf numFmtId="0" fontId="6" fillId="9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3" fontId="20" fillId="0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3" fontId="26" fillId="6" borderId="0" xfId="0" applyNumberFormat="1" applyFont="1" applyFill="1" applyAlignment="1">
      <alignment horizontal="right" vertical="center"/>
    </xf>
    <xf numFmtId="3" fontId="20" fillId="0" borderId="4" xfId="0" applyNumberFormat="1" applyFont="1" applyFill="1" applyBorder="1" applyAlignment="1">
      <alignment horizontal="right" vertical="center"/>
    </xf>
    <xf numFmtId="3" fontId="26" fillId="6" borderId="4" xfId="0" applyNumberFormat="1" applyFont="1" applyFill="1" applyBorder="1" applyAlignment="1">
      <alignment horizontal="right" vertical="center"/>
    </xf>
    <xf numFmtId="3" fontId="26" fillId="0" borderId="4" xfId="0" applyNumberFormat="1" applyFont="1" applyFill="1" applyBorder="1" applyAlignment="1">
      <alignment horizontal="right" vertical="center"/>
    </xf>
    <xf numFmtId="3" fontId="29" fillId="0" borderId="4" xfId="0" applyNumberFormat="1" applyFont="1" applyFill="1" applyBorder="1" applyAlignment="1">
      <alignment horizontal="center" vertical="center"/>
    </xf>
    <xf numFmtId="3" fontId="26" fillId="6" borderId="0" xfId="0" applyNumberFormat="1" applyFont="1" applyFill="1" applyBorder="1" applyAlignment="1">
      <alignment horizontal="right" vertical="center"/>
    </xf>
    <xf numFmtId="3" fontId="25" fillId="11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29" fillId="0" borderId="0" xfId="0" applyNumberFormat="1" applyFont="1" applyFill="1" applyBorder="1" applyAlignment="1">
      <alignment horizontal="center" vertical="center"/>
    </xf>
    <xf numFmtId="3" fontId="25" fillId="10" borderId="0" xfId="0" applyNumberFormat="1" applyFont="1" applyFill="1" applyBorder="1" applyAlignment="1">
      <alignment horizontal="right" vertical="center"/>
    </xf>
    <xf numFmtId="3" fontId="26" fillId="7" borderId="0" xfId="0" applyNumberFormat="1" applyFont="1" applyFill="1" applyBorder="1" applyAlignment="1">
      <alignment horizontal="right" vertical="center"/>
    </xf>
    <xf numFmtId="3" fontId="26" fillId="8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9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29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5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/>
    </xf>
    <xf numFmtId="3" fontId="5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right" vertical="center"/>
    </xf>
    <xf numFmtId="0" fontId="33" fillId="3" borderId="0" xfId="0" applyFont="1" applyFill="1" applyAlignment="1">
      <alignment horizontal="center"/>
    </xf>
    <xf numFmtId="164" fontId="33" fillId="3" borderId="0" xfId="0" applyNumberFormat="1" applyFont="1" applyFill="1" applyAlignment="1">
      <alignment horizontal="center"/>
    </xf>
    <xf numFmtId="164" fontId="33" fillId="3" borderId="0" xfId="0" applyNumberFormat="1" applyFont="1" applyFill="1" applyAlignment="1"/>
    <xf numFmtId="164" fontId="33" fillId="3" borderId="0" xfId="0" applyNumberFormat="1" applyFont="1" applyFill="1"/>
    <xf numFmtId="0" fontId="25" fillId="12" borderId="0" xfId="0" applyFont="1" applyFill="1" applyAlignment="1">
      <alignment vertical="center"/>
    </xf>
    <xf numFmtId="0" fontId="18" fillId="12" borderId="0" xfId="0" applyFont="1" applyFill="1" applyAlignment="1">
      <alignment vertical="center"/>
    </xf>
    <xf numFmtId="0" fontId="31" fillId="12" borderId="0" xfId="0" applyFont="1" applyFill="1" applyAlignment="1">
      <alignment horizontal="center" vertical="center"/>
    </xf>
    <xf numFmtId="0" fontId="31" fillId="5" borderId="0" xfId="0" applyFont="1" applyFill="1" applyAlignment="1">
      <alignment vertical="center"/>
    </xf>
    <xf numFmtId="0" fontId="31" fillId="5" borderId="0" xfId="0" applyFont="1" applyFill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164" fontId="34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5" fillId="6" borderId="4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39" fillId="0" borderId="0" xfId="0" applyFont="1" applyAlignment="1">
      <alignment horizontal="left" vertical="center" indent="5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7" fillId="14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/>
    </xf>
    <xf numFmtId="3" fontId="6" fillId="14" borderId="0" xfId="0" applyNumberFormat="1" applyFont="1" applyFill="1" applyAlignment="1">
      <alignment vertical="center"/>
    </xf>
    <xf numFmtId="3" fontId="3" fillId="14" borderId="0" xfId="0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3" borderId="0" xfId="0" applyFont="1" applyFill="1"/>
    <xf numFmtId="164" fontId="3" fillId="3" borderId="0" xfId="0" applyNumberFormat="1" applyFont="1" applyFill="1" applyAlignment="1"/>
    <xf numFmtId="164" fontId="3" fillId="3" borderId="0" xfId="0" applyNumberFormat="1" applyFont="1" applyFill="1" applyAlignment="1">
      <alignment horizontal="left"/>
    </xf>
    <xf numFmtId="164" fontId="19" fillId="3" borderId="0" xfId="0" applyNumberFormat="1" applyFont="1" applyFill="1" applyAlignment="1">
      <alignment horizontal="left"/>
    </xf>
    <xf numFmtId="0" fontId="7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3" fontId="41" fillId="0" borderId="5" xfId="0" applyNumberFormat="1" applyFont="1" applyFill="1" applyBorder="1" applyAlignment="1">
      <alignment horizontal="center" vertical="center"/>
    </xf>
    <xf numFmtId="3" fontId="41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3" fontId="40" fillId="0" borderId="5" xfId="0" applyNumberFormat="1" applyFont="1" applyBorder="1" applyAlignment="1">
      <alignment horizontal="center" vertical="center"/>
    </xf>
    <xf numFmtId="3" fontId="40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3" borderId="0" xfId="0" applyFont="1" applyFill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5" fillId="14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3" fontId="6" fillId="15" borderId="4" xfId="0" applyNumberFormat="1" applyFont="1" applyFill="1" applyBorder="1" applyAlignment="1">
      <alignment horizontal="right" vertical="center"/>
    </xf>
    <xf numFmtId="3" fontId="6" fillId="15" borderId="4" xfId="0" applyNumberFormat="1" applyFont="1" applyFill="1" applyBorder="1" applyAlignment="1">
      <alignment horizontal="center" vertical="center"/>
    </xf>
    <xf numFmtId="3" fontId="6" fillId="15" borderId="0" xfId="0" applyNumberFormat="1" applyFont="1" applyFill="1" applyBorder="1" applyAlignment="1">
      <alignment horizontal="right" vertical="center"/>
    </xf>
    <xf numFmtId="3" fontId="7" fillId="15" borderId="0" xfId="0" applyNumberFormat="1" applyFont="1" applyFill="1" applyBorder="1" applyAlignment="1">
      <alignment horizontal="center" vertical="center"/>
    </xf>
    <xf numFmtId="3" fontId="6" fillId="16" borderId="4" xfId="0" applyNumberFormat="1" applyFont="1" applyFill="1" applyBorder="1" applyAlignment="1">
      <alignment horizontal="right" vertical="center"/>
    </xf>
    <xf numFmtId="3" fontId="6" fillId="16" borderId="4" xfId="0" applyNumberFormat="1" applyFont="1" applyFill="1" applyBorder="1" applyAlignment="1">
      <alignment horizontal="center" vertical="center"/>
    </xf>
    <xf numFmtId="3" fontId="6" fillId="16" borderId="0" xfId="0" applyNumberFormat="1" applyFont="1" applyFill="1" applyBorder="1" applyAlignment="1">
      <alignment horizontal="right" vertical="center"/>
    </xf>
    <xf numFmtId="3" fontId="7" fillId="16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6" fillId="14" borderId="0" xfId="0" applyFont="1" applyFill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164" fontId="42" fillId="0" borderId="0" xfId="0" applyNumberFormat="1" applyFont="1" applyAlignment="1">
      <alignment vertical="center" wrapText="1"/>
    </xf>
    <xf numFmtId="164" fontId="7" fillId="0" borderId="0" xfId="0" applyNumberFormat="1" applyFont="1" applyFill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5" fillId="14" borderId="0" xfId="0" applyNumberFormat="1" applyFont="1" applyFill="1" applyAlignment="1">
      <alignment vertical="center" wrapText="1"/>
    </xf>
    <xf numFmtId="3" fontId="43" fillId="6" borderId="4" xfId="0" applyNumberFormat="1" applyFont="1" applyFill="1" applyBorder="1" applyAlignment="1">
      <alignment horizontal="center" vertical="center"/>
    </xf>
    <xf numFmtId="3" fontId="43" fillId="6" borderId="4" xfId="0" applyNumberFormat="1" applyFont="1" applyFill="1" applyBorder="1" applyAlignment="1">
      <alignment horizontal="right" vertical="center"/>
    </xf>
    <xf numFmtId="3" fontId="34" fillId="6" borderId="4" xfId="0" applyNumberFormat="1" applyFont="1" applyFill="1" applyBorder="1" applyAlignment="1">
      <alignment horizontal="right" vertical="center"/>
    </xf>
    <xf numFmtId="3" fontId="34" fillId="6" borderId="4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1" fontId="26" fillId="0" borderId="8" xfId="0" applyNumberFormat="1" applyFont="1" applyBorder="1" applyAlignment="1">
      <alignment horizontal="right" vertical="center"/>
    </xf>
    <xf numFmtId="1" fontId="26" fillId="0" borderId="9" xfId="0" applyNumberFormat="1" applyFont="1" applyFill="1" applyBorder="1" applyAlignment="1">
      <alignment horizontal="right" vertical="center"/>
    </xf>
    <xf numFmtId="1" fontId="26" fillId="0" borderId="9" xfId="0" applyNumberFormat="1" applyFont="1" applyBorder="1" applyAlignment="1">
      <alignment horizontal="right" vertical="center"/>
    </xf>
    <xf numFmtId="1" fontId="26" fillId="0" borderId="9" xfId="0" applyNumberFormat="1" applyFont="1" applyBorder="1" applyAlignment="1">
      <alignment vertical="center"/>
    </xf>
    <xf numFmtId="1" fontId="26" fillId="14" borderId="9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vertical="center"/>
    </xf>
    <xf numFmtId="1" fontId="4" fillId="14" borderId="0" xfId="0" applyNumberFormat="1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/>
    <xf numFmtId="164" fontId="7" fillId="0" borderId="0" xfId="0" applyNumberFormat="1" applyFont="1" applyAlignment="1"/>
    <xf numFmtId="164" fontId="9" fillId="0" borderId="0" xfId="0" applyNumberFormat="1" applyFont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9" borderId="11" xfId="0" applyFont="1" applyFill="1" applyBorder="1" applyAlignment="1">
      <alignment vertical="center"/>
    </xf>
    <xf numFmtId="0" fontId="34" fillId="13" borderId="0" xfId="0" applyFont="1" applyFill="1" applyAlignment="1">
      <alignment vertical="center"/>
    </xf>
    <xf numFmtId="0" fontId="43" fillId="3" borderId="0" xfId="0" applyFont="1" applyFill="1" applyAlignment="1"/>
    <xf numFmtId="0" fontId="43" fillId="3" borderId="0" xfId="0" applyFont="1" applyFill="1"/>
    <xf numFmtId="164" fontId="43" fillId="3" borderId="0" xfId="0" applyNumberFormat="1" applyFont="1" applyFill="1" applyAlignment="1"/>
    <xf numFmtId="164" fontId="43" fillId="3" borderId="0" xfId="0" applyNumberFormat="1" applyFont="1" applyFill="1" applyAlignment="1">
      <alignment horizontal="left"/>
    </xf>
    <xf numFmtId="164" fontId="53" fillId="3" borderId="0" xfId="0" applyNumberFormat="1" applyFont="1" applyFill="1" applyAlignment="1">
      <alignment horizontal="left"/>
    </xf>
    <xf numFmtId="0" fontId="53" fillId="0" borderId="0" xfId="0" applyFont="1"/>
    <xf numFmtId="0" fontId="54" fillId="1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/>
    </xf>
    <xf numFmtId="164" fontId="54" fillId="3" borderId="0" xfId="0" applyNumberFormat="1" applyFont="1" applyFill="1" applyAlignment="1">
      <alignment horizontal="center"/>
    </xf>
    <xf numFmtId="164" fontId="54" fillId="3" borderId="0" xfId="0" applyNumberFormat="1" applyFont="1" applyFill="1" applyAlignment="1"/>
    <xf numFmtId="0" fontId="54" fillId="13" borderId="0" xfId="0" applyFont="1" applyFill="1" applyAlignment="1">
      <alignment vertical="center" wrapText="1"/>
    </xf>
    <xf numFmtId="3" fontId="55" fillId="0" borderId="0" xfId="0" applyNumberFormat="1" applyFont="1" applyFill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3" fontId="43" fillId="0" borderId="0" xfId="0" applyNumberFormat="1" applyFont="1" applyAlignment="1">
      <alignment horizontal="right" vertical="center"/>
    </xf>
    <xf numFmtId="3" fontId="43" fillId="0" borderId="0" xfId="0" applyNumberFormat="1" applyFont="1" applyAlignment="1">
      <alignment horizontal="center" vertical="center"/>
    </xf>
    <xf numFmtId="164" fontId="34" fillId="0" borderId="0" xfId="0" applyNumberFormat="1" applyFont="1" applyAlignment="1">
      <alignment vertical="center" wrapText="1"/>
    </xf>
    <xf numFmtId="0" fontId="56" fillId="0" borderId="0" xfId="0" applyFont="1" applyFill="1" applyAlignment="1">
      <alignment vertical="center"/>
    </xf>
    <xf numFmtId="3" fontId="35" fillId="6" borderId="0" xfId="0" applyNumberFormat="1" applyFont="1" applyFill="1" applyAlignment="1">
      <alignment horizontal="right" vertical="center"/>
    </xf>
    <xf numFmtId="164" fontId="43" fillId="0" borderId="0" xfId="0" applyNumberFormat="1" applyFont="1" applyAlignment="1">
      <alignment vertical="center"/>
    </xf>
    <xf numFmtId="0" fontId="54" fillId="3" borderId="4" xfId="0" applyFont="1" applyFill="1" applyBorder="1" applyAlignment="1">
      <alignment vertical="center"/>
    </xf>
    <xf numFmtId="3" fontId="55" fillId="0" borderId="4" xfId="0" applyNumberFormat="1" applyFont="1" applyFill="1" applyBorder="1" applyAlignment="1">
      <alignment horizontal="right" vertical="center"/>
    </xf>
    <xf numFmtId="3" fontId="35" fillId="6" borderId="4" xfId="0" applyNumberFormat="1" applyFont="1" applyFill="1" applyBorder="1" applyAlignment="1">
      <alignment horizontal="right" vertical="center"/>
    </xf>
    <xf numFmtId="3" fontId="35" fillId="0" borderId="4" xfId="0" applyNumberFormat="1" applyFont="1" applyFill="1" applyBorder="1" applyAlignment="1">
      <alignment horizontal="right" vertical="center"/>
    </xf>
    <xf numFmtId="3" fontId="35" fillId="0" borderId="4" xfId="0" applyNumberFormat="1" applyFont="1" applyFill="1" applyBorder="1" applyAlignment="1">
      <alignment horizontal="center" vertical="center"/>
    </xf>
    <xf numFmtId="0" fontId="56" fillId="9" borderId="0" xfId="0" applyFont="1" applyFill="1" applyAlignment="1">
      <alignment vertical="center"/>
    </xf>
    <xf numFmtId="3" fontId="35" fillId="6" borderId="0" xfId="0" applyNumberFormat="1" applyFont="1" applyFill="1" applyBorder="1" applyAlignment="1">
      <alignment horizontal="right" vertical="center"/>
    </xf>
    <xf numFmtId="3" fontId="54" fillId="11" borderId="0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Border="1" applyAlignment="1">
      <alignment horizontal="right" vertical="center"/>
    </xf>
    <xf numFmtId="3" fontId="57" fillId="0" borderId="0" xfId="0" applyNumberFormat="1" applyFont="1" applyFill="1" applyBorder="1" applyAlignment="1">
      <alignment horizontal="center" vertical="center"/>
    </xf>
    <xf numFmtId="164" fontId="43" fillId="0" borderId="0" xfId="0" applyNumberFormat="1" applyFont="1" applyAlignment="1">
      <alignment vertical="center" wrapText="1"/>
    </xf>
    <xf numFmtId="0" fontId="54" fillId="0" borderId="0" xfId="0" applyFont="1" applyFill="1" applyBorder="1" applyAlignment="1">
      <alignment vertical="center"/>
    </xf>
    <xf numFmtId="3" fontId="54" fillId="10" borderId="0" xfId="0" applyNumberFormat="1" applyFont="1" applyFill="1" applyBorder="1" applyAlignment="1">
      <alignment horizontal="right" vertical="center"/>
    </xf>
    <xf numFmtId="3" fontId="35" fillId="7" borderId="0" xfId="0" applyNumberFormat="1" applyFont="1" applyFill="1" applyBorder="1" applyAlignment="1">
      <alignment horizontal="right" vertical="center"/>
    </xf>
    <xf numFmtId="3" fontId="35" fillId="8" borderId="0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vertical="center" wrapText="1"/>
    </xf>
    <xf numFmtId="3" fontId="55" fillId="0" borderId="0" xfId="0" applyNumberFormat="1" applyFont="1" applyAlignment="1">
      <alignment horizontal="right" vertical="center"/>
    </xf>
    <xf numFmtId="3" fontId="57" fillId="0" borderId="0" xfId="0" applyNumberFormat="1" applyFont="1" applyAlignment="1">
      <alignment horizontal="center" vertical="center"/>
    </xf>
    <xf numFmtId="3" fontId="58" fillId="0" borderId="0" xfId="0" applyNumberFormat="1" applyFont="1" applyAlignment="1">
      <alignment horizontal="center" vertical="center"/>
    </xf>
    <xf numFmtId="0" fontId="56" fillId="0" borderId="0" xfId="0" applyFont="1" applyAlignment="1">
      <alignment vertical="center"/>
    </xf>
    <xf numFmtId="3" fontId="59" fillId="0" borderId="0" xfId="0" applyNumberFormat="1" applyFont="1" applyAlignment="1">
      <alignment horizontal="right" vertical="center"/>
    </xf>
    <xf numFmtId="3" fontId="56" fillId="0" borderId="0" xfId="0" applyNumberFormat="1" applyFont="1" applyAlignment="1">
      <alignment horizontal="right" vertical="center"/>
    </xf>
    <xf numFmtId="0" fontId="60" fillId="0" borderId="0" xfId="0" applyFont="1"/>
    <xf numFmtId="3" fontId="59" fillId="0" borderId="0" xfId="0" applyNumberFormat="1" applyFont="1" applyFill="1" applyAlignment="1">
      <alignment horizontal="right" vertical="center"/>
    </xf>
    <xf numFmtId="3" fontId="56" fillId="0" borderId="0" xfId="0" applyNumberFormat="1" applyFont="1" applyFill="1" applyAlignment="1">
      <alignment horizontal="right" vertical="center"/>
    </xf>
    <xf numFmtId="3" fontId="57" fillId="0" borderId="0" xfId="0" applyNumberFormat="1" applyFont="1" applyFill="1" applyAlignment="1">
      <alignment horizontal="center" vertical="center"/>
    </xf>
    <xf numFmtId="3" fontId="58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3" fontId="43" fillId="0" borderId="0" xfId="0" applyNumberFormat="1" applyFont="1" applyFill="1" applyAlignment="1">
      <alignment horizontal="right" vertical="center"/>
    </xf>
    <xf numFmtId="3" fontId="34" fillId="0" borderId="0" xfId="0" applyNumberFormat="1" applyFont="1" applyFill="1" applyAlignment="1">
      <alignment horizontal="right" vertical="center"/>
    </xf>
    <xf numFmtId="3" fontId="35" fillId="0" borderId="0" xfId="0" applyNumberFormat="1" applyFont="1" applyFill="1" applyAlignment="1">
      <alignment horizontal="center" vertical="center"/>
    </xf>
    <xf numFmtId="3" fontId="62" fillId="0" borderId="0" xfId="0" applyNumberFormat="1" applyFont="1" applyFill="1" applyAlignment="1">
      <alignment horizontal="center" vertical="center"/>
    </xf>
    <xf numFmtId="49" fontId="43" fillId="0" borderId="0" xfId="0" applyNumberFormat="1" applyFont="1" applyFill="1" applyAlignment="1">
      <alignment vertical="center" wrapText="1"/>
    </xf>
    <xf numFmtId="3" fontId="59" fillId="0" borderId="0" xfId="0" applyNumberFormat="1" applyFont="1" applyAlignment="1">
      <alignment horizontal="left" vertical="center"/>
    </xf>
    <xf numFmtId="164" fontId="59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34" fillId="0" borderId="0" xfId="0" applyNumberFormat="1" applyFont="1" applyAlignment="1">
      <alignment vertical="center"/>
    </xf>
    <xf numFmtId="3" fontId="57" fillId="0" borderId="0" xfId="0" applyNumberFormat="1" applyFont="1" applyAlignment="1">
      <alignment vertical="center"/>
    </xf>
    <xf numFmtId="3" fontId="58" fillId="0" borderId="0" xfId="0" applyNumberFormat="1" applyFont="1" applyAlignment="1">
      <alignment vertical="center"/>
    </xf>
    <xf numFmtId="0" fontId="67" fillId="0" borderId="0" xfId="0" applyFont="1" applyAlignment="1"/>
    <xf numFmtId="0" fontId="43" fillId="0" borderId="0" xfId="0" applyFont="1" applyAlignment="1"/>
    <xf numFmtId="164" fontId="53" fillId="0" borderId="0" xfId="0" applyNumberFormat="1" applyFont="1" applyAlignment="1">
      <alignment horizontal="right"/>
    </xf>
    <xf numFmtId="164" fontId="43" fillId="0" borderId="0" xfId="0" applyNumberFormat="1" applyFont="1" applyAlignment="1"/>
    <xf numFmtId="164" fontId="43" fillId="0" borderId="0" xfId="0" applyNumberFormat="1" applyFont="1" applyAlignment="1">
      <alignment horizontal="center"/>
    </xf>
    <xf numFmtId="164" fontId="53" fillId="0" borderId="0" xfId="0" applyNumberFormat="1" applyFont="1" applyAlignment="1">
      <alignment horizontal="center"/>
    </xf>
    <xf numFmtId="3" fontId="43" fillId="0" borderId="0" xfId="0" applyNumberFormat="1" applyFont="1" applyFill="1" applyAlignment="1">
      <alignment horizontal="center" vertical="center"/>
    </xf>
    <xf numFmtId="0" fontId="43" fillId="0" borderId="0" xfId="0" applyFont="1" applyAlignment="1">
      <alignment horizontal="justify" vertical="center"/>
    </xf>
    <xf numFmtId="0" fontId="68" fillId="6" borderId="4" xfId="0" applyFont="1" applyFill="1" applyBorder="1" applyAlignment="1">
      <alignment vertical="center"/>
    </xf>
    <xf numFmtId="0" fontId="6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64" fontId="43" fillId="0" borderId="0" xfId="0" applyNumberFormat="1" applyFont="1" applyAlignment="1">
      <alignment horizontal="right" vertical="center"/>
    </xf>
    <xf numFmtId="164" fontId="43" fillId="0" borderId="0" xfId="0" applyNumberFormat="1" applyFont="1" applyAlignment="1">
      <alignment horizontal="center" vertical="center"/>
    </xf>
    <xf numFmtId="0" fontId="70" fillId="0" borderId="0" xfId="0" applyFont="1"/>
    <xf numFmtId="164" fontId="69" fillId="0" borderId="0" xfId="0" applyNumberFormat="1" applyFont="1" applyAlignment="1">
      <alignment vertical="center"/>
    </xf>
    <xf numFmtId="0" fontId="71" fillId="0" borderId="0" xfId="0" applyFont="1"/>
    <xf numFmtId="0" fontId="69" fillId="0" borderId="0" xfId="0" applyFont="1" applyAlignment="1"/>
    <xf numFmtId="164" fontId="70" fillId="0" borderId="0" xfId="0" applyNumberFormat="1" applyFont="1" applyAlignment="1">
      <alignment horizontal="right"/>
    </xf>
    <xf numFmtId="164" fontId="69" fillId="0" borderId="0" xfId="0" applyNumberFormat="1" applyFont="1" applyAlignment="1"/>
    <xf numFmtId="164" fontId="69" fillId="0" borderId="0" xfId="0" applyNumberFormat="1" applyFont="1" applyAlignment="1">
      <alignment horizontal="center"/>
    </xf>
    <xf numFmtId="164" fontId="70" fillId="0" borderId="0" xfId="0" applyNumberFormat="1" applyFont="1" applyAlignment="1">
      <alignment horizontal="center"/>
    </xf>
    <xf numFmtId="0" fontId="72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164" fontId="69" fillId="0" borderId="0" xfId="0" applyNumberFormat="1" applyFont="1" applyAlignment="1">
      <alignment horizontal="right" vertical="center"/>
    </xf>
    <xf numFmtId="164" fontId="69" fillId="0" borderId="0" xfId="0" applyNumberFormat="1" applyFont="1" applyAlignment="1">
      <alignment horizontal="center" vertical="center"/>
    </xf>
    <xf numFmtId="164" fontId="69" fillId="0" borderId="0" xfId="0" applyNumberFormat="1" applyFont="1" applyFill="1" applyAlignment="1">
      <alignment horizontal="center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164" fontId="70" fillId="0" borderId="0" xfId="0" applyNumberFormat="1" applyFont="1" applyAlignment="1">
      <alignment horizontal="right" vertical="center"/>
    </xf>
    <xf numFmtId="0" fontId="70" fillId="0" borderId="0" xfId="0" applyFont="1" applyAlignment="1">
      <alignment horizontal="center"/>
    </xf>
    <xf numFmtId="164" fontId="70" fillId="0" borderId="0" xfId="0" applyNumberFormat="1" applyFont="1" applyAlignment="1"/>
    <xf numFmtId="164" fontId="73" fillId="0" borderId="0" xfId="0" applyNumberFormat="1" applyFont="1" applyAlignment="1">
      <alignment vertical="center"/>
    </xf>
    <xf numFmtId="0" fontId="70" fillId="0" borderId="0" xfId="0" applyFont="1" applyAlignment="1"/>
    <xf numFmtId="164" fontId="53" fillId="2" borderId="0" xfId="0" applyNumberFormat="1" applyFont="1" applyFill="1" applyAlignment="1">
      <alignment wrapText="1"/>
    </xf>
    <xf numFmtId="164" fontId="54" fillId="3" borderId="0" xfId="0" applyNumberFormat="1" applyFont="1" applyFill="1" applyAlignment="1">
      <alignment wrapText="1"/>
    </xf>
    <xf numFmtId="164" fontId="43" fillId="0" borderId="4" xfId="0" applyNumberFormat="1" applyFont="1" applyBorder="1" applyAlignment="1">
      <alignment vertical="center" wrapText="1"/>
    </xf>
    <xf numFmtId="164" fontId="59" fillId="0" borderId="0" xfId="0" applyNumberFormat="1" applyFont="1" applyFill="1" applyAlignment="1">
      <alignment vertical="center" wrapText="1"/>
    </xf>
    <xf numFmtId="164" fontId="53" fillId="0" borderId="0" xfId="0" applyNumberFormat="1" applyFont="1" applyAlignment="1">
      <alignment wrapText="1"/>
    </xf>
    <xf numFmtId="164" fontId="43" fillId="0" borderId="0" xfId="0" applyNumberFormat="1" applyFont="1" applyFill="1" applyAlignment="1">
      <alignment vertical="center" wrapText="1"/>
    </xf>
    <xf numFmtId="164" fontId="43" fillId="6" borderId="4" xfId="0" applyNumberFormat="1" applyFont="1" applyFill="1" applyBorder="1" applyAlignment="1">
      <alignment vertical="center" wrapText="1"/>
    </xf>
    <xf numFmtId="164" fontId="69" fillId="0" borderId="0" xfId="0" applyNumberFormat="1" applyFont="1" applyAlignment="1">
      <alignment vertical="center" wrapText="1"/>
    </xf>
    <xf numFmtId="0" fontId="70" fillId="0" borderId="0" xfId="0" applyFont="1" applyAlignment="1">
      <alignment vertical="center" wrapText="1"/>
    </xf>
    <xf numFmtId="0" fontId="70" fillId="0" borderId="0" xfId="0" applyFont="1" applyAlignment="1">
      <alignment wrapText="1"/>
    </xf>
    <xf numFmtId="164" fontId="70" fillId="0" borderId="0" xfId="0" applyNumberFormat="1" applyFont="1" applyAlignment="1">
      <alignment wrapText="1"/>
    </xf>
    <xf numFmtId="0" fontId="43" fillId="17" borderId="0" xfId="0" applyFont="1" applyFill="1" applyAlignment="1">
      <alignment vertical="center" wrapText="1"/>
    </xf>
    <xf numFmtId="164" fontId="56" fillId="0" borderId="0" xfId="0" applyNumberFormat="1" applyFont="1" applyAlignment="1"/>
    <xf numFmtId="164" fontId="43" fillId="0" borderId="0" xfId="0" applyNumberFormat="1" applyFont="1" applyAlignment="1">
      <alignment vertical="center" wrapText="1" shrinkToFit="1"/>
    </xf>
    <xf numFmtId="3" fontId="61" fillId="17" borderId="0" xfId="0" applyNumberFormat="1" applyFont="1" applyFill="1" applyAlignment="1">
      <alignment horizontal="right" vertical="center"/>
    </xf>
    <xf numFmtId="3" fontId="61" fillId="0" borderId="0" xfId="0" applyNumberFormat="1" applyFont="1" applyAlignment="1">
      <alignment horizontal="right" vertical="center"/>
    </xf>
  </cellXfs>
  <cellStyles count="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_ ;[Red]\-#,##0\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_ ;[Red]\-#,##0\ "/>
      <alignment horizontal="general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64" formatCode="#,##0_ ;[Red]\-#,##0\ "/>
      <fill>
        <patternFill patternType="solid">
          <fgColor indexed="64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#,##0_ ;[Red]\-#,##0\ "/>
      <alignment horizontal="general" textRotation="0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#,##0_ ;[Red]\-#,##0\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64" formatCode="#,##0_ ;[Red]\-#,##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  <numFmt numFmtId="164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64" formatCode="#,##0_ ;[Red]\-#,##0\ "/>
      <fill>
        <patternFill patternType="solid">
          <fgColor indexed="64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_ ;[Red]\-#,##0\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_ ;[Red]\-#,##0\ "/>
      <alignment horizontal="general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64" formatCode="#,##0_ ;[Red]\-#,##0\ "/>
      <fill>
        <patternFill patternType="solid">
          <fgColor indexed="64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_ ;[Red]\-#,##0\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65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64" formatCode="#,##0_ ;[Red]\-#,##0\ "/>
      <fill>
        <patternFill patternType="solid">
          <fgColor indexed="64"/>
          <bgColor theme="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_ ;[Red]\-#,##0\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_ ;[Red]\-#,##0\ "/>
      <alignment horizontal="general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64" formatCode="#,##0_ ;[Red]\-#,##0\ 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00CC00"/>
      <color rgb="FF99FF33"/>
      <color rgb="FFFFFF99"/>
      <color rgb="FF66FF33"/>
      <color rgb="FFFFFFCC"/>
      <color rgb="FF008000"/>
      <color rgb="FFFF33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el1" displayName="Tabel1" ref="B1:I37" totalsRowShown="0" headerRowDxfId="39">
  <autoFilter ref="B1:I37"/>
  <tableColumns count="8">
    <tableColumn id="1" name="Financiëel overzicht"/>
    <tableColumn id="3" name="info" dataDxfId="38"/>
    <tableColumn id="4" name="Ter besch" dataDxfId="37"/>
    <tableColumn id="5" name="Regio"/>
    <tableColumn id="6" name="R" dataDxfId="36"/>
    <tableColumn id="7" name="Intern" dataDxfId="35"/>
    <tableColumn id="8" name="Int" dataDxfId="34"/>
    <tableColumn id="9" name="Opmerking" dataDxfId="33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3" name="Tabel14" displayName="Tabel14" ref="B4:I41" totalsRowShown="0" headerRowDxfId="32" headerRowBorderDxfId="31">
  <autoFilter ref="B4:I41"/>
  <tableColumns count="8">
    <tableColumn id="1" name="Financiëel overzicht"/>
    <tableColumn id="3" name="info" dataDxfId="30"/>
    <tableColumn id="4" name="Beschikb" dataDxfId="29"/>
    <tableColumn id="5" name="Regio" dataDxfId="28"/>
    <tableColumn id="6" name="R" dataDxfId="27"/>
    <tableColumn id="7" name="Intern" dataDxfId="26"/>
    <tableColumn id="8" name="Int" dataDxfId="25"/>
    <tableColumn id="9" name="Opmerking / toelichting" dataDxfId="24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5" name="Tabel16" displayName="Tabel16" ref="A1:H36" totalsRowShown="0" headerRowDxfId="23">
  <autoFilter ref="A1:H36"/>
  <tableColumns count="8">
    <tableColumn id="1" name="Financiëel overzicht"/>
    <tableColumn id="3" name="info" dataDxfId="22"/>
    <tableColumn id="4" name="BESCHKB" dataDxfId="21"/>
    <tableColumn id="5" name="REG"/>
    <tableColumn id="6" name="REG2" dataDxfId="20"/>
    <tableColumn id="7" name="INT" dataDxfId="19"/>
    <tableColumn id="8" name="INT2" dataDxfId="18"/>
    <tableColumn id="9" name="Opmerkingen  -  WERKJAAR CHRIS VALCKE" dataDxfId="17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2" name="Tabel163" displayName="Tabel163" ref="A1:H35" totalsRowShown="0" headerRowDxfId="16" dataDxfId="15">
  <autoFilter ref="A1:H35"/>
  <tableColumns count="8">
    <tableColumn id="1" name="Financiëel overzicht" dataDxfId="14"/>
    <tableColumn id="3" name="info" dataDxfId="13"/>
    <tableColumn id="4" name="BESCHKB" dataDxfId="12"/>
    <tableColumn id="5" name="REG" dataDxfId="11"/>
    <tableColumn id="6" name="REG2" dataDxfId="10"/>
    <tableColumn id="7" name="INT" dataDxfId="9"/>
    <tableColumn id="8" name="INT2" dataDxfId="8"/>
    <tableColumn id="9" name="Opmerkingen  -  WERKJAAR BART LELIE" dataDxfId="7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4" name="Tabel1635" displayName="Tabel1635" ref="A1:H34" totalsRowShown="0" headerRowDxfId="6">
  <autoFilter ref="A1:H34"/>
  <tableColumns count="8">
    <tableColumn id="1" name="Financiëel overzicht"/>
    <tableColumn id="3" name="info" dataDxfId="5"/>
    <tableColumn id="4" name="BESCHKB" dataDxfId="4"/>
    <tableColumn id="5" name="REG"/>
    <tableColumn id="6" name="REG2" dataDxfId="3"/>
    <tableColumn id="7" name="INT" dataDxfId="2"/>
    <tableColumn id="8" name="INT2" dataDxfId="1"/>
    <tableColumn id="9" name="Opmerkingen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table" Target="../tables/table3.x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table" Target="../tables/table4.xml"/><Relationship Id="rId3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zoomScale="70" zoomScaleNormal="70" zoomScalePageLayoutView="70" workbookViewId="0">
      <pane ySplit="1" topLeftCell="A2" activePane="bottomLeft" state="frozen"/>
      <selection pane="bottomLeft" activeCell="I22" sqref="I22"/>
    </sheetView>
  </sheetViews>
  <sheetFormatPr baseColWidth="10" defaultColWidth="9.1640625" defaultRowHeight="15" x14ac:dyDescent="0"/>
  <cols>
    <col min="1" max="1" width="13.6640625" style="6" customWidth="1"/>
    <col min="2" max="2" width="39.1640625" style="7" customWidth="1"/>
    <col min="3" max="3" width="12.5" style="5" customWidth="1"/>
    <col min="4" max="4" width="15.1640625" style="22" bestFit="1" customWidth="1"/>
    <col min="5" max="5" width="9.6640625" style="13" customWidth="1"/>
    <col min="6" max="6" width="5.83203125" style="36" bestFit="1" customWidth="1"/>
    <col min="7" max="7" width="8.6640625" style="13" customWidth="1"/>
    <col min="8" max="8" width="6" style="42" bestFit="1" customWidth="1"/>
    <col min="9" max="9" width="66" style="19" bestFit="1" customWidth="1"/>
    <col min="10" max="11" width="9.83203125" style="6" bestFit="1" customWidth="1"/>
    <col min="12" max="12" width="2.83203125" style="6" bestFit="1" customWidth="1"/>
    <col min="13" max="16384" width="9.1640625" style="6"/>
  </cols>
  <sheetData>
    <row r="1" spans="2:9" s="31" customFormat="1" ht="25">
      <c r="B1" s="30" t="s">
        <v>20</v>
      </c>
      <c r="C1" s="5" t="s">
        <v>17</v>
      </c>
      <c r="D1" s="4" t="s">
        <v>21</v>
      </c>
      <c r="E1" s="13" t="s">
        <v>14</v>
      </c>
      <c r="F1" s="36" t="s">
        <v>1</v>
      </c>
      <c r="G1" s="13" t="s">
        <v>15</v>
      </c>
      <c r="H1" s="42" t="s">
        <v>2</v>
      </c>
      <c r="I1" s="19" t="s">
        <v>16</v>
      </c>
    </row>
    <row r="2" spans="2:9" s="31" customFormat="1" ht="25">
      <c r="B2" s="30" t="s">
        <v>36</v>
      </c>
      <c r="C2" s="5"/>
      <c r="D2" s="19"/>
      <c r="E2" s="13"/>
      <c r="F2" s="36"/>
      <c r="G2" s="13"/>
      <c r="H2" s="42"/>
      <c r="I2" s="19"/>
    </row>
    <row r="3" spans="2:9">
      <c r="B3" s="11" t="s">
        <v>19</v>
      </c>
      <c r="D3" s="26">
        <f>41143</f>
        <v>41143</v>
      </c>
    </row>
    <row r="4" spans="2:9">
      <c r="B4" s="11" t="s">
        <v>60</v>
      </c>
      <c r="C4" s="33"/>
      <c r="D4" s="26">
        <v>5000</v>
      </c>
      <c r="G4" s="35"/>
      <c r="H4" s="44"/>
      <c r="I4" s="34"/>
    </row>
    <row r="5" spans="2:9">
      <c r="B5" s="12" t="s">
        <v>13</v>
      </c>
      <c r="D5" s="26"/>
    </row>
    <row r="6" spans="2:9">
      <c r="B6" s="12" t="s">
        <v>55</v>
      </c>
      <c r="C6" s="33"/>
      <c r="D6" s="26">
        <v>2500</v>
      </c>
      <c r="G6" s="35"/>
      <c r="H6" s="44"/>
      <c r="I6" s="34"/>
    </row>
    <row r="7" spans="2:9">
      <c r="B7" s="12" t="s">
        <v>56</v>
      </c>
      <c r="C7" s="33"/>
      <c r="D7" s="26">
        <v>1800</v>
      </c>
      <c r="G7" s="35"/>
      <c r="H7" s="44"/>
      <c r="I7" s="45"/>
    </row>
    <row r="8" spans="2:9">
      <c r="B8" s="12" t="s">
        <v>57</v>
      </c>
      <c r="C8" s="33"/>
      <c r="D8" s="26">
        <v>1500</v>
      </c>
      <c r="G8" s="35"/>
      <c r="H8" s="44"/>
      <c r="I8" s="34"/>
    </row>
    <row r="9" spans="2:9">
      <c r="B9" s="12" t="s">
        <v>58</v>
      </c>
      <c r="C9" s="33"/>
      <c r="D9" s="26">
        <v>500</v>
      </c>
      <c r="G9" s="35"/>
      <c r="H9" s="44"/>
      <c r="I9" s="34"/>
    </row>
    <row r="10" spans="2:9">
      <c r="B10" s="12" t="s">
        <v>59</v>
      </c>
      <c r="C10" s="33"/>
      <c r="D10" s="26">
        <v>500</v>
      </c>
      <c r="G10" s="35"/>
      <c r="H10" s="44"/>
      <c r="I10" s="34"/>
    </row>
    <row r="11" spans="2:9">
      <c r="B11" s="2" t="s">
        <v>12</v>
      </c>
      <c r="D11" s="24">
        <f>D3+D4-D6-D7-D8-D9-D10</f>
        <v>39343</v>
      </c>
      <c r="E11" s="25">
        <f>D11*0.75</f>
        <v>29507.25</v>
      </c>
      <c r="F11" s="37">
        <v>0.75</v>
      </c>
      <c r="G11" s="25">
        <f>D11*0.25</f>
        <v>9835.75</v>
      </c>
      <c r="H11" s="37">
        <v>0.25</v>
      </c>
    </row>
    <row r="12" spans="2:9">
      <c r="B12" s="2"/>
      <c r="D12" s="16"/>
    </row>
    <row r="13" spans="2:9">
      <c r="B13" s="11" t="s">
        <v>18</v>
      </c>
      <c r="D13" s="16"/>
    </row>
    <row r="14" spans="2:9" s="8" customFormat="1">
      <c r="B14" s="3" t="s">
        <v>23</v>
      </c>
      <c r="C14" s="3" t="s">
        <v>0</v>
      </c>
      <c r="D14" s="29"/>
      <c r="E14" s="16">
        <v>7500</v>
      </c>
      <c r="F14" s="38" t="s">
        <v>1</v>
      </c>
      <c r="G14" s="18"/>
      <c r="H14" s="43"/>
      <c r="I14" s="17" t="s">
        <v>22</v>
      </c>
    </row>
    <row r="15" spans="2:9" s="8" customFormat="1">
      <c r="B15" s="3" t="s">
        <v>7</v>
      </c>
      <c r="C15" s="3" t="s">
        <v>0</v>
      </c>
      <c r="D15" s="17"/>
      <c r="E15" s="16">
        <v>6000</v>
      </c>
      <c r="F15" s="38" t="s">
        <v>1</v>
      </c>
      <c r="G15" s="18"/>
      <c r="H15" s="43"/>
      <c r="I15" s="17" t="s">
        <v>22</v>
      </c>
    </row>
    <row r="16" spans="2:9" s="8" customFormat="1">
      <c r="B16" s="3" t="s">
        <v>7</v>
      </c>
      <c r="C16" s="33" t="s">
        <v>48</v>
      </c>
      <c r="D16" s="34"/>
      <c r="E16" s="16">
        <v>2500</v>
      </c>
      <c r="F16" s="38" t="s">
        <v>1</v>
      </c>
      <c r="G16" s="35"/>
      <c r="H16" s="44"/>
      <c r="I16" s="34" t="s">
        <v>50</v>
      </c>
    </row>
    <row r="17" spans="2:12" s="8" customFormat="1">
      <c r="B17" s="3" t="s">
        <v>3</v>
      </c>
      <c r="C17" s="3" t="s">
        <v>0</v>
      </c>
      <c r="D17" s="17"/>
      <c r="E17" s="16">
        <v>1000</v>
      </c>
      <c r="F17" s="38" t="s">
        <v>1</v>
      </c>
      <c r="G17" s="18"/>
      <c r="H17" s="43"/>
      <c r="I17" s="17" t="s">
        <v>61</v>
      </c>
    </row>
    <row r="18" spans="2:12" s="8" customFormat="1">
      <c r="B18" s="3" t="s">
        <v>4</v>
      </c>
      <c r="C18" s="3" t="s">
        <v>0</v>
      </c>
      <c r="D18" s="17"/>
      <c r="E18" s="16">
        <v>0</v>
      </c>
      <c r="F18" s="38" t="s">
        <v>1</v>
      </c>
      <c r="G18" s="18"/>
      <c r="H18" s="43"/>
      <c r="I18" s="17" t="s">
        <v>43</v>
      </c>
    </row>
    <row r="19" spans="2:12">
      <c r="B19" s="2" t="s">
        <v>11</v>
      </c>
      <c r="C19" s="2" t="s">
        <v>0</v>
      </c>
      <c r="D19" s="19"/>
      <c r="E19" s="15">
        <v>0</v>
      </c>
      <c r="F19" s="40" t="s">
        <v>1</v>
      </c>
      <c r="I19" s="19" t="s">
        <v>64</v>
      </c>
    </row>
    <row r="20" spans="2:12" s="8" customFormat="1">
      <c r="B20" s="3" t="s">
        <v>5</v>
      </c>
      <c r="C20" s="3" t="s">
        <v>6</v>
      </c>
      <c r="D20" s="17"/>
      <c r="E20" s="16">
        <v>5000</v>
      </c>
      <c r="F20" s="38" t="s">
        <v>1</v>
      </c>
      <c r="G20" s="18"/>
      <c r="H20" s="43"/>
      <c r="I20" s="45"/>
    </row>
    <row r="21" spans="2:12" s="8" customFormat="1">
      <c r="B21" s="3" t="s">
        <v>32</v>
      </c>
      <c r="C21" s="3" t="s">
        <v>0</v>
      </c>
      <c r="D21" s="17"/>
      <c r="E21" s="18"/>
      <c r="F21" s="39"/>
      <c r="G21" s="16">
        <v>500</v>
      </c>
      <c r="H21" s="38" t="s">
        <v>2</v>
      </c>
      <c r="I21" s="17" t="s">
        <v>51</v>
      </c>
    </row>
    <row r="22" spans="2:12" s="8" customFormat="1">
      <c r="B22" s="3" t="s">
        <v>52</v>
      </c>
      <c r="C22" s="3" t="s">
        <v>0</v>
      </c>
      <c r="D22" s="17"/>
      <c r="E22" s="18">
        <v>1000</v>
      </c>
      <c r="F22" s="39" t="s">
        <v>1</v>
      </c>
      <c r="G22" s="16"/>
      <c r="H22" s="38"/>
      <c r="I22" s="17" t="s">
        <v>62</v>
      </c>
    </row>
    <row r="23" spans="2:12">
      <c r="B23" s="2" t="s">
        <v>33</v>
      </c>
      <c r="C23" s="2" t="s">
        <v>0</v>
      </c>
      <c r="D23" s="19"/>
      <c r="E23" s="20"/>
      <c r="G23" s="16">
        <v>4000</v>
      </c>
      <c r="H23" s="40" t="s">
        <v>2</v>
      </c>
      <c r="I23" s="19" t="s">
        <v>63</v>
      </c>
    </row>
    <row r="24" spans="2:12">
      <c r="B24" s="2" t="s">
        <v>8</v>
      </c>
      <c r="C24" s="2" t="s">
        <v>0</v>
      </c>
      <c r="D24" s="19"/>
      <c r="E24" s="20"/>
      <c r="G24" s="16"/>
      <c r="H24" s="40"/>
      <c r="I24" s="19" t="s">
        <v>53</v>
      </c>
    </row>
    <row r="25" spans="2:12">
      <c r="B25" s="2" t="s">
        <v>9</v>
      </c>
      <c r="C25" s="2" t="s">
        <v>10</v>
      </c>
      <c r="D25" s="19"/>
      <c r="E25" s="21">
        <v>0</v>
      </c>
      <c r="F25" s="40" t="s">
        <v>1</v>
      </c>
      <c r="G25" s="20"/>
      <c r="I25" s="19" t="s">
        <v>34</v>
      </c>
    </row>
    <row r="26" spans="2:12">
      <c r="B26" s="2" t="s">
        <v>25</v>
      </c>
      <c r="C26" s="33" t="s">
        <v>26</v>
      </c>
      <c r="D26" s="34"/>
      <c r="E26" s="15"/>
      <c r="F26" s="40"/>
      <c r="G26" s="35"/>
      <c r="H26" s="44"/>
      <c r="I26" s="34" t="s">
        <v>30</v>
      </c>
    </row>
    <row r="27" spans="2:12">
      <c r="B27" s="2" t="s">
        <v>27</v>
      </c>
      <c r="C27" s="33" t="s">
        <v>0</v>
      </c>
      <c r="D27" s="34"/>
      <c r="E27" s="15"/>
      <c r="F27" s="40"/>
      <c r="G27" s="35">
        <v>1000</v>
      </c>
      <c r="H27" s="44" t="s">
        <v>2</v>
      </c>
      <c r="I27" s="34" t="s">
        <v>54</v>
      </c>
    </row>
    <row r="28" spans="2:12">
      <c r="B28" s="2" t="s">
        <v>29</v>
      </c>
      <c r="C28" s="33" t="s">
        <v>0</v>
      </c>
      <c r="D28" s="34"/>
      <c r="E28" s="15"/>
      <c r="F28" s="40"/>
      <c r="G28" s="35">
        <v>1500</v>
      </c>
      <c r="H28" s="44" t="s">
        <v>2</v>
      </c>
      <c r="I28" s="34" t="s">
        <v>40</v>
      </c>
    </row>
    <row r="29" spans="2:12">
      <c r="B29" s="2" t="s">
        <v>31</v>
      </c>
      <c r="C29" s="33" t="s">
        <v>26</v>
      </c>
      <c r="D29" s="34"/>
      <c r="E29" s="15"/>
      <c r="F29" s="40"/>
      <c r="G29" s="35"/>
      <c r="H29" s="44"/>
      <c r="I29" s="34" t="s">
        <v>30</v>
      </c>
    </row>
    <row r="30" spans="2:12">
      <c r="B30" s="2" t="s">
        <v>24</v>
      </c>
      <c r="C30" s="5" t="s">
        <v>0</v>
      </c>
      <c r="D30" s="27"/>
      <c r="E30" s="15"/>
      <c r="F30" s="40"/>
      <c r="G30" s="32">
        <v>1000</v>
      </c>
      <c r="H30" s="40" t="s">
        <v>2</v>
      </c>
      <c r="I30" s="19" t="s">
        <v>71</v>
      </c>
      <c r="J30" s="1"/>
      <c r="L30" s="1"/>
    </row>
    <row r="31" spans="2:12">
      <c r="B31" s="2" t="s">
        <v>44</v>
      </c>
      <c r="C31" s="33" t="s">
        <v>28</v>
      </c>
      <c r="D31" s="34"/>
      <c r="E31" s="15"/>
      <c r="F31" s="40"/>
      <c r="G31" s="35"/>
      <c r="H31" s="44"/>
      <c r="I31" s="34" t="s">
        <v>45</v>
      </c>
      <c r="J31" s="1"/>
      <c r="L31" s="1"/>
    </row>
    <row r="32" spans="2:12">
      <c r="B32" s="2" t="s">
        <v>46</v>
      </c>
      <c r="C32" s="33" t="s">
        <v>26</v>
      </c>
      <c r="D32" s="34"/>
      <c r="E32" s="15"/>
      <c r="F32" s="40"/>
      <c r="G32" s="35"/>
      <c r="H32" s="44"/>
      <c r="I32" s="34"/>
      <c r="J32" s="1"/>
      <c r="L32" s="1"/>
    </row>
    <row r="33" spans="2:12">
      <c r="B33" s="2" t="s">
        <v>47</v>
      </c>
      <c r="C33" s="2" t="s">
        <v>0</v>
      </c>
      <c r="D33" s="19"/>
      <c r="E33" s="15"/>
      <c r="F33" s="40"/>
      <c r="G33" s="13">
        <v>1000</v>
      </c>
      <c r="H33" s="42" t="s">
        <v>2</v>
      </c>
      <c r="I33" s="19" t="s">
        <v>51</v>
      </c>
      <c r="J33" s="1"/>
      <c r="L33" s="1"/>
    </row>
    <row r="34" spans="2:12">
      <c r="B34" s="2"/>
      <c r="C34" s="2"/>
      <c r="D34" s="19"/>
      <c r="E34" s="15"/>
      <c r="F34" s="40"/>
      <c r="J34" s="1"/>
      <c r="L34" s="1"/>
    </row>
    <row r="35" spans="2:12">
      <c r="D35" s="20" t="s">
        <v>67</v>
      </c>
      <c r="E35" s="21">
        <f>SUM(E14:E34)</f>
        <v>23000</v>
      </c>
      <c r="G35" s="21">
        <f>SUM(G14:G34)</f>
        <v>9000</v>
      </c>
      <c r="J35" s="2"/>
    </row>
    <row r="36" spans="2:12">
      <c r="B36" s="9"/>
      <c r="D36" s="21" t="s">
        <v>68</v>
      </c>
      <c r="E36" s="13">
        <f>E11-E35</f>
        <v>6507.25</v>
      </c>
      <c r="G36" s="13">
        <f>G11-G35</f>
        <v>835.75</v>
      </c>
      <c r="I36" s="27"/>
    </row>
    <row r="37" spans="2:12">
      <c r="B37" s="9"/>
      <c r="D37" s="28">
        <f>SUM(E36:H36)</f>
        <v>7343</v>
      </c>
    </row>
    <row r="38" spans="2:12">
      <c r="B38" s="9"/>
      <c r="D38" s="21"/>
    </row>
    <row r="39" spans="2:12">
      <c r="B39" s="9"/>
      <c r="D39" s="21"/>
    </row>
    <row r="40" spans="2:12">
      <c r="B40" s="9"/>
      <c r="D40" s="21"/>
    </row>
    <row r="41" spans="2:12">
      <c r="B41" s="9"/>
      <c r="D41" s="21"/>
    </row>
    <row r="42" spans="2:12">
      <c r="B42" s="9"/>
      <c r="D42" s="21"/>
    </row>
    <row r="43" spans="2:12">
      <c r="B43" s="9"/>
      <c r="D43" s="21"/>
      <c r="E43" s="6"/>
      <c r="F43" s="41"/>
      <c r="G43" s="6"/>
      <c r="H43" s="41"/>
      <c r="I43" s="6"/>
    </row>
    <row r="44" spans="2:12">
      <c r="B44" s="9"/>
      <c r="D44" s="21"/>
      <c r="E44" s="6"/>
      <c r="F44" s="41"/>
      <c r="G44" s="6"/>
      <c r="H44" s="41"/>
      <c r="I44" s="6"/>
    </row>
    <row r="45" spans="2:12">
      <c r="B45" s="9"/>
      <c r="D45" s="21"/>
      <c r="E45" s="6"/>
      <c r="F45" s="41"/>
      <c r="G45" s="6"/>
      <c r="H45" s="41"/>
      <c r="I45" s="6"/>
    </row>
    <row r="46" spans="2:12">
      <c r="B46" s="9"/>
      <c r="E46" s="6"/>
      <c r="F46" s="41"/>
      <c r="G46" s="6"/>
      <c r="H46" s="41"/>
      <c r="I46" s="6"/>
    </row>
    <row r="47" spans="2:12">
      <c r="B47" s="9"/>
      <c r="E47" s="6"/>
      <c r="F47" s="41"/>
      <c r="G47" s="6"/>
      <c r="H47" s="41"/>
      <c r="I47" s="6"/>
    </row>
    <row r="48" spans="2:12">
      <c r="B48" s="9"/>
      <c r="E48" s="6"/>
      <c r="F48" s="41"/>
      <c r="G48" s="6"/>
      <c r="H48" s="41"/>
      <c r="I48" s="6"/>
    </row>
    <row r="49" spans="2:9">
      <c r="B49" s="9"/>
      <c r="E49" s="6"/>
      <c r="F49" s="41"/>
      <c r="G49" s="6"/>
      <c r="H49" s="41"/>
      <c r="I49" s="6"/>
    </row>
    <row r="50" spans="2:9">
      <c r="B50" s="9"/>
      <c r="C50" s="10"/>
      <c r="E50" s="6"/>
      <c r="F50" s="41"/>
      <c r="G50" s="6"/>
      <c r="H50" s="41"/>
      <c r="I50" s="6"/>
    </row>
    <row r="51" spans="2:9">
      <c r="B51" s="9"/>
      <c r="C51" s="10"/>
      <c r="E51" s="6"/>
      <c r="F51" s="41"/>
      <c r="G51" s="6"/>
      <c r="H51" s="41"/>
      <c r="I51" s="6"/>
    </row>
    <row r="52" spans="2:9">
      <c r="B52" s="9"/>
      <c r="E52" s="6"/>
      <c r="F52" s="41"/>
      <c r="G52" s="6"/>
      <c r="H52" s="41"/>
      <c r="I52" s="6"/>
    </row>
    <row r="53" spans="2:9">
      <c r="B53" s="9"/>
      <c r="C53" s="10"/>
      <c r="E53" s="6"/>
      <c r="F53" s="41"/>
      <c r="G53" s="6"/>
      <c r="H53" s="41"/>
      <c r="I53" s="6"/>
    </row>
    <row r="54" spans="2:9">
      <c r="B54" s="9"/>
      <c r="C54" s="10"/>
      <c r="E54" s="6"/>
      <c r="F54" s="41"/>
      <c r="G54" s="6"/>
      <c r="H54" s="41"/>
      <c r="I54" s="6"/>
    </row>
    <row r="55" spans="2:9">
      <c r="B55" s="9"/>
      <c r="E55" s="6"/>
      <c r="F55" s="41"/>
      <c r="G55" s="6"/>
      <c r="H55" s="41"/>
      <c r="I55" s="6"/>
    </row>
    <row r="56" spans="2:9">
      <c r="B56" s="9"/>
      <c r="C56" s="10"/>
      <c r="E56" s="6"/>
      <c r="F56" s="41"/>
      <c r="G56" s="6"/>
      <c r="H56" s="41"/>
      <c r="I56" s="6"/>
    </row>
    <row r="58" spans="2:9">
      <c r="B58" s="9"/>
      <c r="D58" s="14"/>
      <c r="E58" s="6"/>
      <c r="F58" s="41"/>
      <c r="G58" s="6"/>
      <c r="H58" s="41"/>
      <c r="I58" s="6"/>
    </row>
    <row r="59" spans="2:9">
      <c r="B59" s="9"/>
      <c r="D59" s="23"/>
      <c r="E59" s="6"/>
      <c r="F59" s="41"/>
      <c r="G59" s="6"/>
      <c r="H59" s="41"/>
      <c r="I59" s="6"/>
    </row>
    <row r="60" spans="2:9">
      <c r="D60" s="14"/>
      <c r="E60" s="6"/>
      <c r="F60" s="41"/>
      <c r="G60" s="6"/>
      <c r="H60" s="41"/>
      <c r="I60" s="6"/>
    </row>
    <row r="61" spans="2:9">
      <c r="B61" s="9"/>
      <c r="D61" s="23"/>
      <c r="E61" s="6"/>
      <c r="F61" s="41"/>
      <c r="G61" s="6"/>
      <c r="H61" s="41"/>
      <c r="I61" s="6"/>
    </row>
    <row r="62" spans="2:9">
      <c r="D62" s="14"/>
      <c r="E62" s="6"/>
      <c r="F62" s="41"/>
      <c r="G62" s="6"/>
      <c r="H62" s="41"/>
      <c r="I62" s="6"/>
    </row>
  </sheetData>
  <pageMargins left="0.25" right="0.25" top="0.75" bottom="0.75" header="0.3" footer="0.3"/>
  <pageSetup paperSize="9" orientation="landscape" horizontalDpi="4294967293" verticalDpi="4294967293"/>
  <headerFooter>
    <oddHeader>&amp;CDAG 2015-2016</oddHead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L66"/>
  <sheetViews>
    <sheetView topLeftCell="B5" zoomScale="70" zoomScaleNormal="70" zoomScalePageLayoutView="70" workbookViewId="0">
      <selection activeCell="C9" sqref="C9"/>
    </sheetView>
  </sheetViews>
  <sheetFormatPr baseColWidth="10" defaultColWidth="9.1640625" defaultRowHeight="15" x14ac:dyDescent="0"/>
  <cols>
    <col min="1" max="1" width="7" style="6" customWidth="1"/>
    <col min="2" max="2" width="41.33203125" style="7" customWidth="1"/>
    <col min="3" max="3" width="23.1640625" style="5" customWidth="1"/>
    <col min="4" max="4" width="11.1640625" style="22" customWidth="1"/>
    <col min="5" max="5" width="14.6640625" style="13" customWidth="1"/>
    <col min="6" max="6" width="6.5" style="36" customWidth="1"/>
    <col min="7" max="7" width="12.83203125" style="13" customWidth="1"/>
    <col min="8" max="8" width="6.1640625" style="42" customWidth="1"/>
    <col min="9" max="9" width="64.6640625" style="19" customWidth="1"/>
    <col min="10" max="11" width="9.83203125" style="6" bestFit="1" customWidth="1"/>
    <col min="12" max="12" width="2.83203125" style="6" bestFit="1" customWidth="1"/>
    <col min="13" max="16384" width="9.1640625" style="6"/>
  </cols>
  <sheetData>
    <row r="2" spans="2:12">
      <c r="B2" s="57" t="s">
        <v>73</v>
      </c>
      <c r="I2" s="19" t="s">
        <v>72</v>
      </c>
    </row>
    <row r="3" spans="2:12" ht="20" customHeight="1">
      <c r="B3" s="48"/>
      <c r="C3" s="49"/>
      <c r="D3" s="50"/>
      <c r="E3" s="51"/>
      <c r="F3" s="52"/>
      <c r="G3" s="51"/>
      <c r="H3" s="53"/>
      <c r="I3" s="54"/>
    </row>
    <row r="4" spans="2:12" s="31" customFormat="1" ht="42" customHeight="1">
      <c r="B4" s="55" t="s">
        <v>20</v>
      </c>
      <c r="C4" s="61" t="s">
        <v>17</v>
      </c>
      <c r="D4" s="62" t="s">
        <v>74</v>
      </c>
      <c r="E4" s="86" t="s">
        <v>14</v>
      </c>
      <c r="F4" s="63" t="s">
        <v>1</v>
      </c>
      <c r="G4" s="63" t="s">
        <v>15</v>
      </c>
      <c r="H4" s="64" t="s">
        <v>2</v>
      </c>
      <c r="I4" s="56" t="s">
        <v>78</v>
      </c>
    </row>
    <row r="5" spans="2:12" s="31" customFormat="1" ht="25">
      <c r="B5" s="46" t="s">
        <v>35</v>
      </c>
      <c r="C5" s="5"/>
      <c r="D5" s="19"/>
      <c r="E5" s="87"/>
      <c r="F5" s="36"/>
      <c r="G5" s="87"/>
      <c r="H5" s="42"/>
      <c r="I5" s="19"/>
    </row>
    <row r="6" spans="2:12" ht="20" customHeight="1">
      <c r="B6" s="12" t="s">
        <v>38</v>
      </c>
      <c r="C6" s="85" t="s">
        <v>97</v>
      </c>
      <c r="D6" s="26">
        <v>40000</v>
      </c>
      <c r="E6" s="87"/>
      <c r="G6" s="87"/>
      <c r="I6" s="47" t="s">
        <v>98</v>
      </c>
    </row>
    <row r="7" spans="2:12" ht="20" customHeight="1">
      <c r="B7" s="12" t="s">
        <v>105</v>
      </c>
      <c r="C7" s="85">
        <f>'15-16'!D37</f>
        <v>7343</v>
      </c>
      <c r="D7" s="26">
        <f>Tabel14[[#This Row],[info]]</f>
        <v>7343</v>
      </c>
      <c r="E7" s="87"/>
      <c r="G7" s="87"/>
      <c r="I7" s="47"/>
    </row>
    <row r="8" spans="2:12" ht="20" customHeight="1">
      <c r="B8" s="12"/>
      <c r="C8" s="96" t="s">
        <v>106</v>
      </c>
      <c r="D8" s="26">
        <f>SUM(D6:D7)</f>
        <v>47343</v>
      </c>
      <c r="E8" s="87"/>
      <c r="G8" s="87"/>
      <c r="I8" s="47"/>
    </row>
    <row r="9" spans="2:12" ht="30">
      <c r="B9" s="67" t="s">
        <v>79</v>
      </c>
      <c r="C9" s="68" t="s">
        <v>80</v>
      </c>
      <c r="D9" s="69">
        <v>-6800</v>
      </c>
      <c r="E9" s="88"/>
      <c r="G9" s="88"/>
      <c r="I9" s="76" t="s">
        <v>107</v>
      </c>
    </row>
    <row r="10" spans="2:12">
      <c r="B10" s="67" t="s">
        <v>12</v>
      </c>
      <c r="C10" s="70"/>
      <c r="D10" s="71">
        <f>D8+D9</f>
        <v>40543</v>
      </c>
      <c r="E10" s="89">
        <f>D10*0.75</f>
        <v>30407.25</v>
      </c>
      <c r="F10" s="37">
        <v>0.75</v>
      </c>
      <c r="G10" s="89">
        <f>D10*0.25</f>
        <v>10135.75</v>
      </c>
      <c r="H10" s="37">
        <v>0.25</v>
      </c>
      <c r="I10" s="76"/>
    </row>
    <row r="11" spans="2:12">
      <c r="B11" s="72"/>
      <c r="C11" s="70"/>
      <c r="D11" s="39"/>
      <c r="E11" s="88"/>
      <c r="G11" s="88"/>
      <c r="I11" s="76"/>
    </row>
    <row r="12" spans="2:12">
      <c r="B12" s="67" t="s">
        <v>18</v>
      </c>
      <c r="C12" s="70"/>
      <c r="D12" s="39"/>
      <c r="E12" s="88"/>
      <c r="G12" s="88"/>
      <c r="I12" s="76"/>
    </row>
    <row r="13" spans="2:12" s="8" customFormat="1">
      <c r="B13" s="78" t="s">
        <v>23</v>
      </c>
      <c r="C13" s="73" t="s">
        <v>41</v>
      </c>
      <c r="D13" s="74"/>
      <c r="E13" s="90">
        <v>7500</v>
      </c>
      <c r="F13" s="38" t="s">
        <v>1</v>
      </c>
      <c r="G13" s="90"/>
      <c r="H13" s="43"/>
      <c r="I13" s="81"/>
    </row>
    <row r="14" spans="2:12" s="8" customFormat="1">
      <c r="B14" s="78" t="s">
        <v>7</v>
      </c>
      <c r="C14" s="73" t="s">
        <v>41</v>
      </c>
      <c r="D14" s="43"/>
      <c r="E14" s="90">
        <v>6000</v>
      </c>
      <c r="F14" s="38" t="s">
        <v>1</v>
      </c>
      <c r="G14" s="90"/>
      <c r="H14" s="43"/>
      <c r="I14" s="81"/>
    </row>
    <row r="15" spans="2:12" s="8" customFormat="1">
      <c r="B15" s="78" t="s">
        <v>32</v>
      </c>
      <c r="C15" s="73" t="s">
        <v>41</v>
      </c>
      <c r="D15" s="43"/>
      <c r="E15" s="90"/>
      <c r="F15" s="39"/>
      <c r="G15" s="90">
        <v>500</v>
      </c>
      <c r="H15" s="38" t="s">
        <v>2</v>
      </c>
      <c r="I15" s="81"/>
    </row>
    <row r="16" spans="2:12">
      <c r="B16" s="79" t="s">
        <v>91</v>
      </c>
      <c r="C16" s="70" t="s">
        <v>41</v>
      </c>
      <c r="D16" s="42"/>
      <c r="E16" s="91"/>
      <c r="F16" s="40"/>
      <c r="G16" s="88"/>
      <c r="I16" s="76" t="s">
        <v>92</v>
      </c>
      <c r="J16" s="1"/>
      <c r="L16" s="1"/>
    </row>
    <row r="17" spans="2:12" s="8" customFormat="1" ht="30">
      <c r="B17" s="78" t="s">
        <v>49</v>
      </c>
      <c r="C17" s="73" t="s">
        <v>42</v>
      </c>
      <c r="D17" s="43"/>
      <c r="E17" s="90">
        <v>1000</v>
      </c>
      <c r="F17" s="39" t="s">
        <v>1</v>
      </c>
      <c r="G17" s="90"/>
      <c r="H17" s="38"/>
      <c r="I17" s="81" t="s">
        <v>109</v>
      </c>
    </row>
    <row r="18" spans="2:12" s="8" customFormat="1">
      <c r="B18" s="78" t="s">
        <v>110</v>
      </c>
      <c r="C18" s="73"/>
      <c r="D18" s="43"/>
      <c r="E18" s="90"/>
      <c r="F18" s="39"/>
      <c r="G18" s="90">
        <v>1000</v>
      </c>
      <c r="H18" s="38"/>
      <c r="I18" s="81" t="s">
        <v>111</v>
      </c>
    </row>
    <row r="19" spans="2:12" ht="45">
      <c r="B19" s="79" t="s">
        <v>33</v>
      </c>
      <c r="C19" s="72" t="s">
        <v>42</v>
      </c>
      <c r="D19" s="42"/>
      <c r="E19" s="88"/>
      <c r="G19" s="94">
        <v>5504.29</v>
      </c>
      <c r="H19" s="40" t="s">
        <v>2</v>
      </c>
      <c r="I19" s="77" t="s">
        <v>86</v>
      </c>
    </row>
    <row r="20" spans="2:12">
      <c r="B20" s="79" t="s">
        <v>8</v>
      </c>
      <c r="C20" s="72" t="s">
        <v>42</v>
      </c>
      <c r="D20" s="42"/>
      <c r="E20" s="88"/>
      <c r="G20" s="90">
        <v>2500</v>
      </c>
      <c r="H20" s="40" t="s">
        <v>2</v>
      </c>
      <c r="I20" s="76" t="s">
        <v>75</v>
      </c>
    </row>
    <row r="21" spans="2:12" ht="30">
      <c r="B21" s="79" t="s">
        <v>84</v>
      </c>
      <c r="C21" s="72" t="s">
        <v>42</v>
      </c>
      <c r="D21" s="42"/>
      <c r="E21" s="91"/>
      <c r="F21" s="40"/>
      <c r="G21" s="88"/>
      <c r="I21" s="76" t="s">
        <v>85</v>
      </c>
    </row>
    <row r="22" spans="2:12">
      <c r="B22" s="79" t="s">
        <v>27</v>
      </c>
      <c r="C22" s="75" t="s">
        <v>42</v>
      </c>
      <c r="D22" s="44"/>
      <c r="E22" s="91"/>
      <c r="F22" s="40"/>
      <c r="G22" s="95"/>
      <c r="H22" s="44"/>
      <c r="I22" s="82" t="s">
        <v>37</v>
      </c>
    </row>
    <row r="23" spans="2:12">
      <c r="B23" s="79" t="s">
        <v>29</v>
      </c>
      <c r="C23" s="75" t="s">
        <v>42</v>
      </c>
      <c r="D23" s="44"/>
      <c r="E23" s="91"/>
      <c r="F23" s="40"/>
      <c r="G23" s="95"/>
      <c r="H23" s="44"/>
      <c r="I23" s="82" t="s">
        <v>65</v>
      </c>
    </row>
    <row r="24" spans="2:12" ht="30">
      <c r="B24" s="79" t="s">
        <v>44</v>
      </c>
      <c r="C24" s="75" t="s">
        <v>42</v>
      </c>
      <c r="D24" s="44"/>
      <c r="E24" s="91">
        <v>500</v>
      </c>
      <c r="F24" s="40"/>
      <c r="G24" s="95"/>
      <c r="H24" s="44"/>
      <c r="I24" s="83" t="s">
        <v>99</v>
      </c>
      <c r="J24" s="1"/>
      <c r="L24" s="1"/>
    </row>
    <row r="25" spans="2:12">
      <c r="B25" s="79" t="s">
        <v>69</v>
      </c>
      <c r="C25" s="75" t="s">
        <v>70</v>
      </c>
      <c r="D25" s="42"/>
      <c r="E25" s="91"/>
      <c r="F25" s="40"/>
      <c r="G25" s="88"/>
      <c r="I25" s="76" t="s">
        <v>87</v>
      </c>
      <c r="J25" s="1"/>
      <c r="L25" s="1"/>
    </row>
    <row r="26" spans="2:12">
      <c r="B26" s="79" t="s">
        <v>66</v>
      </c>
      <c r="C26" s="70" t="s">
        <v>88</v>
      </c>
      <c r="D26" s="42"/>
      <c r="E26" s="91"/>
      <c r="F26" s="40"/>
      <c r="G26" s="88"/>
      <c r="I26" s="84" t="s">
        <v>89</v>
      </c>
      <c r="J26" s="1"/>
      <c r="L26" s="1"/>
    </row>
    <row r="27" spans="2:12">
      <c r="B27" s="79" t="s">
        <v>81</v>
      </c>
      <c r="C27" s="70" t="s">
        <v>82</v>
      </c>
      <c r="D27" s="42"/>
      <c r="E27" s="91"/>
      <c r="F27" s="40"/>
      <c r="G27" s="88"/>
      <c r="I27" s="76" t="s">
        <v>83</v>
      </c>
      <c r="J27" s="1"/>
      <c r="L27" s="1"/>
    </row>
    <row r="28" spans="2:12" ht="30">
      <c r="B28" s="79" t="s">
        <v>90</v>
      </c>
      <c r="C28" s="70"/>
      <c r="D28" s="42"/>
      <c r="E28" s="91">
        <v>3000</v>
      </c>
      <c r="F28" s="40"/>
      <c r="G28" s="88"/>
      <c r="I28" s="76" t="s">
        <v>102</v>
      </c>
      <c r="J28" s="1"/>
      <c r="L28" s="1"/>
    </row>
    <row r="29" spans="2:12">
      <c r="B29" s="79" t="s">
        <v>93</v>
      </c>
      <c r="C29" s="70"/>
      <c r="D29" s="42"/>
      <c r="E29" s="91"/>
      <c r="F29" s="40"/>
      <c r="G29" s="88"/>
      <c r="I29" s="76" t="s">
        <v>108</v>
      </c>
      <c r="J29" s="1"/>
      <c r="L29" s="1"/>
    </row>
    <row r="30" spans="2:12" ht="30">
      <c r="B30" s="79" t="s">
        <v>94</v>
      </c>
      <c r="C30" s="70"/>
      <c r="D30" s="42"/>
      <c r="E30" s="91"/>
      <c r="F30" s="40"/>
      <c r="G30" s="88">
        <v>500</v>
      </c>
      <c r="I30" s="76" t="s">
        <v>100</v>
      </c>
      <c r="J30" s="1"/>
      <c r="L30" s="1"/>
    </row>
    <row r="31" spans="2:12" ht="30">
      <c r="B31" s="79" t="s">
        <v>95</v>
      </c>
      <c r="C31" s="70"/>
      <c r="D31" s="42"/>
      <c r="E31" s="91"/>
      <c r="F31" s="40"/>
      <c r="G31" s="88"/>
      <c r="I31" s="76" t="s">
        <v>103</v>
      </c>
      <c r="J31" s="1"/>
      <c r="L31" s="1"/>
    </row>
    <row r="32" spans="2:12" ht="30">
      <c r="B32" s="79" t="s">
        <v>96</v>
      </c>
      <c r="C32" s="70"/>
      <c r="D32" s="42"/>
      <c r="E32" s="91"/>
      <c r="F32" s="40"/>
      <c r="G32" s="88"/>
      <c r="I32" s="76" t="s">
        <v>104</v>
      </c>
      <c r="J32" s="1"/>
      <c r="L32" s="1"/>
    </row>
    <row r="33" spans="2:12" ht="30">
      <c r="B33" s="97" t="s">
        <v>113</v>
      </c>
      <c r="C33" s="70"/>
      <c r="D33" s="42"/>
      <c r="E33" s="91">
        <v>688</v>
      </c>
      <c r="F33" s="40"/>
      <c r="G33" s="88"/>
      <c r="I33" s="76" t="s">
        <v>101</v>
      </c>
      <c r="J33" s="1"/>
      <c r="L33" s="1"/>
    </row>
    <row r="34" spans="2:12">
      <c r="B34" s="97" t="s">
        <v>114</v>
      </c>
      <c r="C34" s="70"/>
      <c r="D34" s="42"/>
      <c r="E34" s="91">
        <v>800</v>
      </c>
      <c r="F34" s="40"/>
      <c r="G34" s="88"/>
      <c r="I34" s="76"/>
      <c r="J34" s="1"/>
      <c r="L34" s="1"/>
    </row>
    <row r="35" spans="2:12">
      <c r="B35" s="97"/>
      <c r="C35" s="70"/>
      <c r="D35" s="42"/>
      <c r="E35" s="91"/>
      <c r="F35" s="40"/>
      <c r="G35" s="88"/>
      <c r="I35" s="76"/>
      <c r="J35" s="1"/>
      <c r="L35" s="1"/>
    </row>
    <row r="36" spans="2:12">
      <c r="B36" s="79"/>
      <c r="C36" s="70"/>
      <c r="D36" s="42"/>
      <c r="E36" s="91"/>
      <c r="F36" s="40"/>
      <c r="G36" s="88"/>
      <c r="I36" s="76"/>
      <c r="J36" s="1"/>
      <c r="L36" s="1"/>
    </row>
    <row r="37" spans="2:12">
      <c r="B37" s="79"/>
      <c r="C37" s="70"/>
      <c r="D37" s="42"/>
      <c r="E37" s="91"/>
      <c r="F37" s="40"/>
      <c r="G37" s="88"/>
      <c r="I37" s="76"/>
      <c r="J37" s="1"/>
      <c r="L37" s="1"/>
    </row>
    <row r="38" spans="2:12">
      <c r="B38" s="79"/>
      <c r="C38" s="72"/>
      <c r="D38" s="42"/>
      <c r="E38" s="91"/>
      <c r="F38" s="40"/>
      <c r="G38" s="88"/>
      <c r="I38" s="76"/>
      <c r="J38" s="1"/>
      <c r="L38" s="1"/>
    </row>
    <row r="39" spans="2:12">
      <c r="B39" s="60" t="s">
        <v>77</v>
      </c>
      <c r="C39" s="65" t="s">
        <v>67</v>
      </c>
      <c r="D39" s="80"/>
      <c r="E39" s="92">
        <f>SUM(E13:E38)</f>
        <v>19488</v>
      </c>
      <c r="G39" s="92">
        <f>SUM(G13:G38)</f>
        <v>10004.290000000001</v>
      </c>
      <c r="J39" s="2"/>
    </row>
    <row r="40" spans="2:12">
      <c r="B40" s="59" t="s">
        <v>76</v>
      </c>
      <c r="C40" s="66" t="s">
        <v>68</v>
      </c>
      <c r="D40" s="58"/>
      <c r="E40" s="93">
        <f>E10-E39</f>
        <v>10919.25</v>
      </c>
      <c r="G40" s="93">
        <f>G10-G39</f>
        <v>131.45999999999913</v>
      </c>
    </row>
    <row r="41" spans="2:12" ht="21.5" customHeight="1">
      <c r="B41" s="102" t="s">
        <v>115</v>
      </c>
      <c r="C41" s="101">
        <f>E40+G40</f>
        <v>11050.71</v>
      </c>
      <c r="D41" s="80"/>
      <c r="E41" s="88"/>
      <c r="G41" s="88"/>
    </row>
    <row r="42" spans="2:12">
      <c r="B42" s="9"/>
      <c r="D42" s="21"/>
    </row>
    <row r="43" spans="2:12">
      <c r="B43" s="9"/>
      <c r="D43" s="21"/>
    </row>
    <row r="44" spans="2:12">
      <c r="B44" s="9"/>
      <c r="D44" s="21"/>
    </row>
    <row r="45" spans="2:12">
      <c r="B45" s="9"/>
      <c r="D45" s="21"/>
    </row>
    <row r="46" spans="2:12">
      <c r="B46" s="9"/>
      <c r="D46" s="21"/>
    </row>
    <row r="47" spans="2:12">
      <c r="B47" s="9"/>
      <c r="D47" s="21"/>
      <c r="E47" s="6"/>
      <c r="F47" s="41"/>
      <c r="G47" s="6"/>
      <c r="H47" s="41"/>
      <c r="I47" s="6"/>
    </row>
    <row r="48" spans="2:12">
      <c r="B48" s="9"/>
      <c r="D48" s="21"/>
      <c r="E48" s="6"/>
      <c r="F48" s="41"/>
      <c r="G48" s="6"/>
      <c r="H48" s="41"/>
      <c r="I48" s="6"/>
    </row>
    <row r="49" spans="2:9">
      <c r="B49" s="9"/>
      <c r="D49" s="21"/>
      <c r="E49" s="6"/>
      <c r="F49" s="41"/>
      <c r="G49" s="6"/>
      <c r="H49" s="41"/>
      <c r="I49" s="6"/>
    </row>
    <row r="50" spans="2:9">
      <c r="B50" s="9"/>
      <c r="E50" s="6"/>
      <c r="F50" s="41"/>
      <c r="G50" s="6"/>
      <c r="H50" s="41"/>
      <c r="I50" s="6"/>
    </row>
    <row r="51" spans="2:9">
      <c r="B51" s="9"/>
      <c r="E51" s="6"/>
      <c r="F51" s="41"/>
      <c r="G51" s="6"/>
      <c r="H51" s="41"/>
      <c r="I51" s="6"/>
    </row>
    <row r="52" spans="2:9">
      <c r="B52" s="9"/>
      <c r="E52" s="6"/>
      <c r="F52" s="41"/>
      <c r="G52" s="6"/>
      <c r="H52" s="41"/>
      <c r="I52" s="6"/>
    </row>
    <row r="53" spans="2:9">
      <c r="B53" s="9"/>
      <c r="E53" s="6"/>
      <c r="F53" s="41"/>
      <c r="G53" s="6"/>
      <c r="H53" s="41"/>
      <c r="I53" s="6"/>
    </row>
    <row r="54" spans="2:9">
      <c r="B54" s="9"/>
      <c r="C54" s="10"/>
      <c r="E54" s="6"/>
      <c r="F54" s="41"/>
      <c r="G54" s="6"/>
      <c r="H54" s="41"/>
      <c r="I54" s="6"/>
    </row>
    <row r="55" spans="2:9">
      <c r="B55" s="9"/>
      <c r="C55" s="10"/>
      <c r="E55" s="6"/>
      <c r="F55" s="41"/>
      <c r="G55" s="6"/>
      <c r="H55" s="41"/>
      <c r="I55" s="6"/>
    </row>
    <row r="56" spans="2:9">
      <c r="B56" s="9"/>
      <c r="E56" s="6"/>
      <c r="F56" s="41"/>
      <c r="G56" s="6"/>
      <c r="H56" s="41"/>
      <c r="I56" s="6"/>
    </row>
    <row r="57" spans="2:9">
      <c r="B57" s="9"/>
      <c r="C57" s="10"/>
      <c r="E57" s="6"/>
      <c r="F57" s="41"/>
      <c r="G57" s="6"/>
      <c r="H57" s="41"/>
      <c r="I57" s="6"/>
    </row>
    <row r="58" spans="2:9">
      <c r="B58" s="9"/>
      <c r="C58" s="10"/>
      <c r="E58" s="6"/>
      <c r="F58" s="41"/>
      <c r="G58" s="6"/>
      <c r="H58" s="41"/>
      <c r="I58" s="6"/>
    </row>
    <row r="59" spans="2:9">
      <c r="B59" s="9"/>
      <c r="E59" s="6"/>
      <c r="F59" s="41"/>
      <c r="G59" s="6"/>
      <c r="H59" s="41"/>
      <c r="I59" s="6"/>
    </row>
    <row r="60" spans="2:9">
      <c r="B60" s="9"/>
      <c r="C60" s="10"/>
      <c r="E60" s="6"/>
      <c r="F60" s="41"/>
      <c r="G60" s="6"/>
      <c r="H60" s="41"/>
      <c r="I60" s="6"/>
    </row>
    <row r="62" spans="2:9">
      <c r="B62" s="9"/>
      <c r="D62" s="14"/>
      <c r="E62" s="6"/>
      <c r="F62" s="41"/>
      <c r="G62" s="6"/>
      <c r="H62" s="41"/>
      <c r="I62" s="6"/>
    </row>
    <row r="63" spans="2:9">
      <c r="B63" s="9"/>
      <c r="D63" s="23"/>
      <c r="E63" s="6"/>
      <c r="F63" s="41"/>
      <c r="G63" s="6"/>
      <c r="H63" s="41"/>
      <c r="I63" s="6"/>
    </row>
    <row r="64" spans="2:9">
      <c r="D64" s="14"/>
      <c r="E64" s="6"/>
      <c r="F64" s="41"/>
      <c r="G64" s="6"/>
      <c r="H64" s="41"/>
      <c r="I64" s="6"/>
    </row>
    <row r="65" spans="2:9">
      <c r="B65" s="9"/>
      <c r="D65" s="23"/>
      <c r="E65" s="6"/>
      <c r="F65" s="41"/>
      <c r="G65" s="6"/>
      <c r="H65" s="41"/>
      <c r="I65" s="6"/>
    </row>
    <row r="66" spans="2:9">
      <c r="D66" s="14"/>
      <c r="E66" s="6"/>
      <c r="F66" s="41"/>
      <c r="G66" s="6"/>
      <c r="H66" s="41"/>
      <c r="I66" s="6"/>
    </row>
  </sheetData>
  <pageMargins left="0.7" right="0.7" top="0.75" bottom="0.75" header="0.3" footer="0.3"/>
  <pageSetup paperSize="9" scale="50" orientation="landscape" horizontalDpi="4294967293" verticalDpi="429496729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61"/>
  <sheetViews>
    <sheetView topLeftCell="D17" workbookViewId="0">
      <selection activeCell="H14" sqref="H14"/>
    </sheetView>
  </sheetViews>
  <sheetFormatPr baseColWidth="10" defaultColWidth="9.1640625" defaultRowHeight="15" x14ac:dyDescent="0"/>
  <cols>
    <col min="1" max="1" width="59.6640625" style="7" customWidth="1"/>
    <col min="2" max="2" width="15.5" style="70" customWidth="1"/>
    <col min="3" max="3" width="16.5" style="22" customWidth="1"/>
    <col min="4" max="4" width="15.5" style="13" customWidth="1"/>
    <col min="5" max="5" width="15.1640625" style="36" customWidth="1"/>
    <col min="6" max="6" width="15" style="13" customWidth="1"/>
    <col min="7" max="7" width="16.83203125" style="42" customWidth="1"/>
    <col min="8" max="8" width="124.6640625" style="19" customWidth="1"/>
    <col min="9" max="10" width="9.83203125" style="6" bestFit="1" customWidth="1"/>
    <col min="11" max="11" width="2.83203125" style="6" bestFit="1" customWidth="1"/>
    <col min="12" max="16384" width="9.1640625" style="6"/>
  </cols>
  <sheetData>
    <row r="1" spans="1:10" s="31" customFormat="1" ht="25">
      <c r="A1" s="163" t="s">
        <v>20</v>
      </c>
      <c r="B1" s="199" t="s">
        <v>17</v>
      </c>
      <c r="C1" s="187" t="s">
        <v>119</v>
      </c>
      <c r="D1" s="188" t="s">
        <v>117</v>
      </c>
      <c r="E1" s="189" t="s">
        <v>120</v>
      </c>
      <c r="F1" s="189" t="s">
        <v>116</v>
      </c>
      <c r="G1" s="190" t="s">
        <v>118</v>
      </c>
      <c r="H1" s="119" t="s">
        <v>166</v>
      </c>
    </row>
    <row r="2" spans="1:10" s="31" customFormat="1" ht="25">
      <c r="A2" s="164" t="s">
        <v>39</v>
      </c>
      <c r="B2" s="118" t="s">
        <v>123</v>
      </c>
      <c r="C2" s="113" t="s">
        <v>12</v>
      </c>
      <c r="D2" s="112" t="s">
        <v>122</v>
      </c>
      <c r="E2" s="113" t="s">
        <v>131</v>
      </c>
      <c r="F2" s="113" t="s">
        <v>122</v>
      </c>
      <c r="G2" s="113" t="s">
        <v>131</v>
      </c>
      <c r="H2" s="111" t="s">
        <v>211</v>
      </c>
    </row>
    <row r="3" spans="1:10" ht="28.5" customHeight="1" thickBot="1">
      <c r="A3" s="103" t="s">
        <v>124</v>
      </c>
      <c r="B3" s="122">
        <v>41000</v>
      </c>
      <c r="C3" s="123"/>
      <c r="D3" s="124"/>
      <c r="E3" s="125"/>
      <c r="F3" s="124"/>
      <c r="G3" s="125"/>
      <c r="H3" s="166" t="s">
        <v>148</v>
      </c>
    </row>
    <row r="4" spans="1:10" ht="29.25" customHeight="1" thickBot="1">
      <c r="A4" s="115" t="s">
        <v>163</v>
      </c>
      <c r="B4" s="127">
        <v>9790</v>
      </c>
      <c r="C4" s="128">
        <f>SUM(B3:B4)</f>
        <v>50790</v>
      </c>
      <c r="D4" s="207"/>
      <c r="E4" s="208">
        <v>60</v>
      </c>
      <c r="F4" s="211"/>
      <c r="G4" s="212">
        <v>40</v>
      </c>
      <c r="H4" s="221" t="s">
        <v>168</v>
      </c>
    </row>
    <row r="5" spans="1:10" ht="68.25" customHeight="1">
      <c r="A5" s="120" t="s">
        <v>133</v>
      </c>
      <c r="B5" s="131">
        <v>6600</v>
      </c>
      <c r="C5" s="132"/>
      <c r="D5" s="205"/>
      <c r="E5" s="206"/>
      <c r="F5" s="205"/>
      <c r="G5" s="206"/>
      <c r="H5" s="170" t="s">
        <v>215</v>
      </c>
    </row>
    <row r="6" spans="1:10" ht="33.75" customHeight="1" thickBot="1">
      <c r="A6" s="121"/>
      <c r="B6" s="133"/>
      <c r="C6" s="135">
        <f>C4-B5</f>
        <v>44190</v>
      </c>
      <c r="D6" s="209">
        <f>0.6*Tabel16[[#This Row],[BESCHKB]]</f>
        <v>26514</v>
      </c>
      <c r="E6" s="210"/>
      <c r="F6" s="213">
        <f>0.4*Tabel16[[#This Row],[BESCHKB]]</f>
        <v>17676</v>
      </c>
      <c r="G6" s="214"/>
      <c r="H6" s="170"/>
    </row>
    <row r="7" spans="1:10" ht="31.5" customHeight="1">
      <c r="A7" s="216" t="s">
        <v>136</v>
      </c>
      <c r="B7" s="200"/>
      <c r="C7" s="142"/>
      <c r="D7" s="232">
        <v>-7000</v>
      </c>
      <c r="E7" s="196" t="s">
        <v>117</v>
      </c>
      <c r="F7" s="237"/>
      <c r="G7" s="193" t="s">
        <v>116</v>
      </c>
      <c r="H7" s="222" t="s">
        <v>213</v>
      </c>
      <c r="J7" s="179"/>
    </row>
    <row r="8" spans="1:10" ht="40.5" customHeight="1">
      <c r="A8" s="217" t="s">
        <v>128</v>
      </c>
      <c r="B8" s="201" t="s">
        <v>41</v>
      </c>
      <c r="C8" s="144"/>
      <c r="D8" s="233"/>
      <c r="E8" s="197" t="s">
        <v>117</v>
      </c>
      <c r="F8" s="238">
        <v>-500</v>
      </c>
      <c r="G8" s="194" t="s">
        <v>116</v>
      </c>
      <c r="H8" s="223" t="s">
        <v>179</v>
      </c>
      <c r="J8" s="179"/>
    </row>
    <row r="9" spans="1:10" ht="56.25" customHeight="1">
      <c r="A9" s="218" t="s">
        <v>154</v>
      </c>
      <c r="B9" s="151"/>
      <c r="C9" s="150"/>
      <c r="D9" s="233">
        <v>-1152</v>
      </c>
      <c r="E9" s="197" t="s">
        <v>117</v>
      </c>
      <c r="F9" s="238"/>
      <c r="G9" s="194" t="s">
        <v>116</v>
      </c>
      <c r="H9" s="180" t="s">
        <v>222</v>
      </c>
      <c r="J9" s="179"/>
    </row>
    <row r="10" spans="1:10" ht="51.75" customHeight="1">
      <c r="A10" s="217" t="s">
        <v>181</v>
      </c>
      <c r="B10" s="200"/>
      <c r="C10" s="144"/>
      <c r="D10" s="233">
        <v>-1000</v>
      </c>
      <c r="E10" s="197" t="s">
        <v>117</v>
      </c>
      <c r="F10" s="238"/>
      <c r="G10" s="194" t="s">
        <v>116</v>
      </c>
      <c r="H10" s="224" t="s">
        <v>216</v>
      </c>
      <c r="J10" s="179"/>
    </row>
    <row r="11" spans="1:10" ht="35.25" customHeight="1">
      <c r="A11" s="216" t="s">
        <v>208</v>
      </c>
      <c r="B11" s="200"/>
      <c r="C11" s="142"/>
      <c r="D11" s="234">
        <v>-1000</v>
      </c>
      <c r="E11" s="197" t="s">
        <v>117</v>
      </c>
      <c r="F11" s="239"/>
      <c r="G11" s="194" t="s">
        <v>116</v>
      </c>
      <c r="H11" s="224" t="s">
        <v>220</v>
      </c>
      <c r="J11" s="179"/>
    </row>
    <row r="12" spans="1:10" ht="45" customHeight="1">
      <c r="A12" s="186" t="s">
        <v>152</v>
      </c>
      <c r="B12" s="125"/>
      <c r="C12" s="123"/>
      <c r="D12" s="234"/>
      <c r="E12" s="197" t="s">
        <v>117</v>
      </c>
      <c r="F12" s="239">
        <v>-2000</v>
      </c>
      <c r="G12" s="194" t="s">
        <v>116</v>
      </c>
      <c r="H12" s="181" t="s">
        <v>214</v>
      </c>
      <c r="J12" s="179"/>
    </row>
    <row r="13" spans="1:10" ht="39" customHeight="1">
      <c r="A13" s="186" t="s">
        <v>161</v>
      </c>
      <c r="B13" s="125"/>
      <c r="C13" s="123"/>
      <c r="D13" s="234"/>
      <c r="E13" s="197" t="s">
        <v>117</v>
      </c>
      <c r="F13" s="239">
        <v>-800</v>
      </c>
      <c r="G13" s="194" t="s">
        <v>116</v>
      </c>
      <c r="H13" s="181" t="s">
        <v>212</v>
      </c>
      <c r="J13" s="179"/>
    </row>
    <row r="14" spans="1:10" s="8" customFormat="1" ht="51" customHeight="1">
      <c r="A14" s="186" t="s">
        <v>160</v>
      </c>
      <c r="B14" s="125"/>
      <c r="C14" s="123"/>
      <c r="D14" s="234"/>
      <c r="E14" s="197" t="s">
        <v>117</v>
      </c>
      <c r="F14" s="239">
        <v>-3000</v>
      </c>
      <c r="G14" s="194" t="s">
        <v>116</v>
      </c>
      <c r="H14" s="170" t="s">
        <v>219</v>
      </c>
      <c r="J14" s="179"/>
    </row>
    <row r="15" spans="1:10" s="8" customFormat="1" ht="56.25" customHeight="1">
      <c r="A15" s="186" t="s">
        <v>159</v>
      </c>
      <c r="B15" s="202"/>
      <c r="C15" s="171"/>
      <c r="D15" s="235"/>
      <c r="E15" s="197" t="s">
        <v>117</v>
      </c>
      <c r="F15" s="240">
        <v>-1500</v>
      </c>
      <c r="G15" s="194" t="s">
        <v>116</v>
      </c>
      <c r="H15" s="181" t="s">
        <v>221</v>
      </c>
      <c r="J15" s="179"/>
    </row>
    <row r="16" spans="1:10" s="8" customFormat="1" ht="44.25" customHeight="1">
      <c r="A16" s="186" t="s">
        <v>151</v>
      </c>
      <c r="B16" s="125"/>
      <c r="C16" s="123"/>
      <c r="D16" s="234">
        <v>-3000</v>
      </c>
      <c r="E16" s="197" t="s">
        <v>117</v>
      </c>
      <c r="F16" s="239"/>
      <c r="G16" s="194" t="s">
        <v>116</v>
      </c>
      <c r="H16" s="181" t="s">
        <v>218</v>
      </c>
      <c r="J16" s="179"/>
    </row>
    <row r="17" spans="1:10" s="8" customFormat="1" ht="39" customHeight="1">
      <c r="A17" s="186" t="s">
        <v>158</v>
      </c>
      <c r="B17" s="125"/>
      <c r="C17" s="123"/>
      <c r="D17" s="234"/>
      <c r="E17" s="197" t="s">
        <v>117</v>
      </c>
      <c r="F17" s="239">
        <v>-1000</v>
      </c>
      <c r="G17" s="194" t="s">
        <v>116</v>
      </c>
      <c r="H17" s="181" t="s">
        <v>180</v>
      </c>
      <c r="J17" s="179"/>
    </row>
    <row r="18" spans="1:10" s="8" customFormat="1" ht="48.75" customHeight="1">
      <c r="A18" s="186" t="s">
        <v>157</v>
      </c>
      <c r="B18" s="125"/>
      <c r="C18" s="123"/>
      <c r="D18" s="234">
        <v>-2000</v>
      </c>
      <c r="E18" s="197" t="s">
        <v>117</v>
      </c>
      <c r="F18" s="239"/>
      <c r="G18" s="194" t="s">
        <v>116</v>
      </c>
      <c r="H18" s="181" t="s">
        <v>169</v>
      </c>
      <c r="J18" s="179"/>
    </row>
    <row r="19" spans="1:10" s="8" customFormat="1" ht="57" customHeight="1">
      <c r="A19" s="186" t="s">
        <v>164</v>
      </c>
      <c r="B19" s="125"/>
      <c r="C19" s="123"/>
      <c r="D19" s="234"/>
      <c r="E19" s="197" t="s">
        <v>117</v>
      </c>
      <c r="F19" s="239">
        <v>-1600</v>
      </c>
      <c r="G19" s="194" t="s">
        <v>116</v>
      </c>
      <c r="H19" s="191" t="s">
        <v>175</v>
      </c>
      <c r="J19" s="179"/>
    </row>
    <row r="20" spans="1:10" ht="47.5" customHeight="1">
      <c r="A20" s="219" t="s">
        <v>185</v>
      </c>
      <c r="B20" s="72"/>
      <c r="C20" s="165"/>
      <c r="D20" s="235"/>
      <c r="E20" s="197" t="s">
        <v>117</v>
      </c>
      <c r="F20" s="240">
        <v>-2000</v>
      </c>
      <c r="G20" s="194" t="s">
        <v>116</v>
      </c>
      <c r="H20" s="225" t="s">
        <v>217</v>
      </c>
    </row>
    <row r="21" spans="1:10" ht="57.75" customHeight="1">
      <c r="A21" s="186" t="s">
        <v>137</v>
      </c>
      <c r="B21" s="125"/>
      <c r="C21" s="123"/>
      <c r="D21" s="234"/>
      <c r="E21" s="197" t="s">
        <v>117</v>
      </c>
      <c r="F21" s="239"/>
      <c r="G21" s="194" t="s">
        <v>116</v>
      </c>
      <c r="H21" s="181" t="s">
        <v>186</v>
      </c>
    </row>
    <row r="22" spans="1:10" ht="39.75" customHeight="1">
      <c r="A22" s="186" t="s">
        <v>162</v>
      </c>
      <c r="B22" s="125"/>
      <c r="C22" s="123"/>
      <c r="D22" s="234"/>
      <c r="E22" s="197" t="s">
        <v>117</v>
      </c>
      <c r="F22" s="239"/>
      <c r="G22" s="194" t="s">
        <v>116</v>
      </c>
      <c r="H22" s="181" t="s">
        <v>183</v>
      </c>
    </row>
    <row r="23" spans="1:10" ht="36.75" customHeight="1">
      <c r="A23" s="186" t="s">
        <v>174</v>
      </c>
      <c r="B23" s="125"/>
      <c r="C23" s="123"/>
      <c r="D23" s="234"/>
      <c r="E23" s="197" t="s">
        <v>117</v>
      </c>
      <c r="F23" s="239"/>
      <c r="G23" s="194" t="s">
        <v>116</v>
      </c>
      <c r="H23" s="181" t="s">
        <v>184</v>
      </c>
    </row>
    <row r="24" spans="1:10" ht="30" customHeight="1">
      <c r="A24" s="186" t="s">
        <v>155</v>
      </c>
      <c r="B24" s="72"/>
      <c r="C24" s="176"/>
      <c r="D24" s="235">
        <v>-1000</v>
      </c>
      <c r="E24" s="197" t="s">
        <v>117</v>
      </c>
      <c r="F24" s="240"/>
      <c r="G24" s="194" t="s">
        <v>116</v>
      </c>
      <c r="H24" s="170" t="s">
        <v>177</v>
      </c>
    </row>
    <row r="25" spans="1:10" ht="30" customHeight="1">
      <c r="A25" s="186" t="s">
        <v>156</v>
      </c>
      <c r="B25" s="72"/>
      <c r="C25" s="176"/>
      <c r="D25" s="235">
        <v>-1000</v>
      </c>
      <c r="E25" s="197" t="s">
        <v>117</v>
      </c>
      <c r="F25" s="240"/>
      <c r="G25" s="194" t="s">
        <v>116</v>
      </c>
      <c r="H25" s="170" t="s">
        <v>176</v>
      </c>
    </row>
    <row r="26" spans="1:10" ht="25.25" customHeight="1">
      <c r="A26" s="186"/>
      <c r="B26" s="72"/>
      <c r="C26" s="176"/>
      <c r="D26" s="235"/>
      <c r="E26" s="197" t="s">
        <v>117</v>
      </c>
      <c r="F26" s="240"/>
      <c r="G26" s="194" t="s">
        <v>116</v>
      </c>
      <c r="H26" s="170"/>
    </row>
    <row r="27" spans="1:10" ht="43.5" customHeight="1">
      <c r="A27" s="220" t="s">
        <v>153</v>
      </c>
      <c r="B27" s="203"/>
      <c r="C27" s="184"/>
      <c r="D27" s="236">
        <v>-6000</v>
      </c>
      <c r="E27" s="197" t="s">
        <v>117</v>
      </c>
      <c r="F27" s="241"/>
      <c r="G27" s="194" t="s">
        <v>116</v>
      </c>
      <c r="H27" s="182" t="s">
        <v>178</v>
      </c>
    </row>
    <row r="28" spans="1:10" ht="56.25" customHeight="1">
      <c r="A28" s="220" t="s">
        <v>188</v>
      </c>
      <c r="B28" s="204"/>
      <c r="C28" s="185"/>
      <c r="D28" s="236">
        <v>-2400</v>
      </c>
      <c r="E28" s="197" t="s">
        <v>117</v>
      </c>
      <c r="F28" s="241">
        <v>-2400</v>
      </c>
      <c r="G28" s="194" t="s">
        <v>116</v>
      </c>
      <c r="H28" s="226" t="s">
        <v>195</v>
      </c>
    </row>
    <row r="29" spans="1:10" ht="42.75" customHeight="1">
      <c r="A29" s="186" t="s">
        <v>187</v>
      </c>
      <c r="B29" s="125"/>
      <c r="C29" s="178"/>
      <c r="D29" s="235"/>
      <c r="E29" s="197" t="s">
        <v>117</v>
      </c>
      <c r="F29" s="242"/>
      <c r="G29" s="194" t="s">
        <v>116</v>
      </c>
      <c r="H29" s="181" t="s">
        <v>189</v>
      </c>
    </row>
    <row r="30" spans="1:10" ht="39.75" customHeight="1">
      <c r="A30" s="186" t="s">
        <v>182</v>
      </c>
      <c r="B30" s="125"/>
      <c r="C30" s="178"/>
      <c r="D30" s="235"/>
      <c r="E30" s="197" t="s">
        <v>117</v>
      </c>
      <c r="F30" s="240">
        <v>-1200</v>
      </c>
      <c r="G30" s="194" t="s">
        <v>116</v>
      </c>
      <c r="H30" s="181" t="s">
        <v>190</v>
      </c>
    </row>
    <row r="31" spans="1:10" ht="25.25" customHeight="1">
      <c r="A31" s="186"/>
      <c r="B31" s="72"/>
      <c r="C31" s="176"/>
      <c r="D31" s="235"/>
      <c r="E31" s="197" t="s">
        <v>117</v>
      </c>
      <c r="F31" s="243"/>
      <c r="G31" s="194" t="s">
        <v>116</v>
      </c>
      <c r="H31" s="170"/>
    </row>
    <row r="32" spans="1:10" ht="25.25" customHeight="1">
      <c r="A32" s="12"/>
      <c r="B32" s="125"/>
      <c r="C32" s="178"/>
      <c r="D32" s="235"/>
      <c r="E32" s="197" t="s">
        <v>117</v>
      </c>
      <c r="F32" s="242"/>
      <c r="G32" s="194" t="s">
        <v>116</v>
      </c>
      <c r="H32" s="181"/>
    </row>
    <row r="33" spans="1:8" ht="25.25" customHeight="1">
      <c r="A33" s="12"/>
      <c r="B33" s="125"/>
      <c r="C33" s="178"/>
      <c r="D33" s="235"/>
      <c r="E33" s="197" t="s">
        <v>117</v>
      </c>
      <c r="F33" s="242"/>
      <c r="G33" s="194" t="s">
        <v>116</v>
      </c>
      <c r="H33" s="181"/>
    </row>
    <row r="34" spans="1:8" ht="38.25" customHeight="1" thickBot="1">
      <c r="A34" s="12"/>
      <c r="B34" s="72"/>
      <c r="C34" s="176"/>
      <c r="D34" s="231"/>
      <c r="E34" s="198"/>
      <c r="F34" s="176"/>
      <c r="G34" s="195"/>
      <c r="H34" s="170"/>
    </row>
    <row r="35" spans="1:8" ht="33.75" customHeight="1" thickBot="1">
      <c r="A35" s="117" t="s">
        <v>129</v>
      </c>
      <c r="B35" s="227"/>
      <c r="C35" s="228"/>
      <c r="D35" s="229">
        <f>SUM(D4:D33)</f>
        <v>962</v>
      </c>
      <c r="E35" s="230"/>
      <c r="F35" s="229">
        <f>SUM(F4:F33)</f>
        <v>1676</v>
      </c>
      <c r="G35" s="230"/>
      <c r="H35" s="173"/>
    </row>
    <row r="36" spans="1:8" ht="25.25" customHeight="1">
      <c r="A36" s="102" t="s">
        <v>191</v>
      </c>
      <c r="B36" s="138">
        <f>D35+F35</f>
        <v>2638</v>
      </c>
      <c r="C36" s="155"/>
      <c r="D36" s="124"/>
      <c r="E36" s="125"/>
      <c r="F36" s="124"/>
      <c r="G36" s="125"/>
      <c r="H36" s="104"/>
    </row>
    <row r="37" spans="1:8" ht="25.25" customHeight="1">
      <c r="A37" s="10"/>
      <c r="B37" s="72"/>
      <c r="C37" s="15"/>
      <c r="D37" s="104"/>
      <c r="E37" s="40"/>
      <c r="F37" s="104"/>
      <c r="G37" s="40"/>
      <c r="H37" s="104"/>
    </row>
    <row r="38" spans="1:8" ht="30" customHeight="1">
      <c r="A38" s="259" t="s">
        <v>192</v>
      </c>
      <c r="B38" s="258" t="s">
        <v>199</v>
      </c>
      <c r="C38" s="15"/>
      <c r="D38" s="104"/>
      <c r="E38" s="40"/>
      <c r="F38" s="104"/>
      <c r="G38" s="174"/>
      <c r="H38" s="104"/>
    </row>
    <row r="39" spans="1:8" ht="30" customHeight="1">
      <c r="A39" s="183" t="s">
        <v>193</v>
      </c>
      <c r="B39" s="78" t="s">
        <v>204</v>
      </c>
      <c r="C39" s="244"/>
      <c r="D39" s="167"/>
      <c r="E39" s="38"/>
      <c r="F39" s="167"/>
      <c r="G39" s="38"/>
      <c r="H39" s="167"/>
    </row>
    <row r="40" spans="1:8" ht="30" customHeight="1">
      <c r="A40" s="183" t="s">
        <v>194</v>
      </c>
      <c r="B40" s="78" t="s">
        <v>196</v>
      </c>
      <c r="C40" s="244"/>
      <c r="D40" s="167"/>
      <c r="E40" s="38"/>
      <c r="F40" s="167"/>
      <c r="G40" s="38"/>
      <c r="H40" s="167"/>
    </row>
    <row r="41" spans="1:8" ht="30" customHeight="1">
      <c r="A41" s="183" t="s">
        <v>197</v>
      </c>
      <c r="B41" s="78" t="s">
        <v>198</v>
      </c>
      <c r="C41" s="244"/>
      <c r="D41" s="167"/>
      <c r="E41" s="38"/>
      <c r="F41" s="167"/>
      <c r="G41" s="38"/>
      <c r="H41" s="167"/>
    </row>
    <row r="42" spans="1:8" ht="30" customHeight="1">
      <c r="A42" s="245" t="s">
        <v>200</v>
      </c>
      <c r="B42" s="78" t="s">
        <v>201</v>
      </c>
      <c r="C42" s="244"/>
      <c r="D42" s="246"/>
      <c r="E42" s="247"/>
      <c r="F42" s="246"/>
      <c r="G42" s="247"/>
      <c r="H42" s="246"/>
    </row>
    <row r="43" spans="1:8" ht="30" customHeight="1">
      <c r="A43" s="245" t="s">
        <v>202</v>
      </c>
      <c r="B43" s="78" t="s">
        <v>203</v>
      </c>
      <c r="C43" s="244"/>
      <c r="D43" s="246"/>
      <c r="E43" s="247"/>
      <c r="F43" s="246"/>
      <c r="G43" s="247"/>
      <c r="H43" s="246"/>
    </row>
    <row r="44" spans="1:8" ht="30" customHeight="1">
      <c r="A44" s="245"/>
      <c r="B44" s="78"/>
      <c r="C44" s="244"/>
      <c r="D44" s="246"/>
      <c r="E44" s="247"/>
      <c r="F44" s="246"/>
      <c r="G44" s="247"/>
      <c r="H44" s="246"/>
    </row>
    <row r="45" spans="1:8" ht="30" customHeight="1">
      <c r="A45" s="245"/>
      <c r="B45" s="78"/>
      <c r="C45" s="248"/>
      <c r="D45" s="246"/>
      <c r="E45" s="247"/>
      <c r="F45" s="246"/>
      <c r="G45" s="247"/>
      <c r="H45" s="246"/>
    </row>
    <row r="46" spans="1:8" ht="30" customHeight="1">
      <c r="A46" s="245"/>
      <c r="B46" s="78"/>
      <c r="C46" s="248"/>
      <c r="D46" s="246"/>
      <c r="E46" s="247"/>
      <c r="F46" s="246"/>
      <c r="G46" s="247"/>
      <c r="H46" s="246"/>
    </row>
    <row r="47" spans="1:8" ht="30" customHeight="1">
      <c r="A47" s="245"/>
      <c r="B47" s="78"/>
      <c r="C47" s="248"/>
      <c r="D47" s="246"/>
      <c r="E47" s="247"/>
      <c r="F47" s="246"/>
      <c r="G47" s="247"/>
      <c r="H47" s="246"/>
    </row>
    <row r="48" spans="1:8" ht="30" customHeight="1">
      <c r="A48" s="245"/>
      <c r="B48" s="256"/>
      <c r="C48" s="250"/>
      <c r="D48" s="8"/>
      <c r="E48" s="251"/>
      <c r="F48" s="8"/>
      <c r="G48" s="251"/>
      <c r="H48" s="8"/>
    </row>
    <row r="49" spans="1:8" ht="30" customHeight="1">
      <c r="A49" s="245"/>
      <c r="B49" s="257"/>
      <c r="C49" s="250"/>
      <c r="D49" s="8"/>
      <c r="E49" s="251"/>
      <c r="F49" s="8"/>
      <c r="G49" s="251"/>
      <c r="H49" s="8"/>
    </row>
    <row r="50" spans="1:8" ht="30" customHeight="1">
      <c r="A50" s="245"/>
      <c r="B50" s="252"/>
      <c r="C50" s="250"/>
      <c r="D50" s="8"/>
      <c r="E50" s="251"/>
      <c r="F50" s="8"/>
      <c r="G50" s="251"/>
      <c r="H50" s="8"/>
    </row>
    <row r="51" spans="1:8" ht="30" customHeight="1">
      <c r="A51" s="245"/>
      <c r="B51" s="249"/>
      <c r="C51" s="250"/>
      <c r="D51" s="8"/>
      <c r="E51" s="251"/>
      <c r="F51" s="8"/>
      <c r="G51" s="251"/>
      <c r="H51" s="8"/>
    </row>
    <row r="52" spans="1:8" ht="30" customHeight="1">
      <c r="A52" s="245"/>
      <c r="B52" s="252"/>
      <c r="C52" s="250"/>
      <c r="D52" s="8"/>
      <c r="E52" s="251"/>
      <c r="F52" s="8"/>
      <c r="G52" s="251"/>
      <c r="H52" s="8"/>
    </row>
    <row r="53" spans="1:8" ht="30" customHeight="1">
      <c r="A53" s="245"/>
      <c r="B53" s="252"/>
      <c r="C53" s="250"/>
      <c r="D53" s="8"/>
      <c r="E53" s="251"/>
      <c r="F53" s="8"/>
      <c r="G53" s="251"/>
      <c r="H53" s="8"/>
    </row>
    <row r="54" spans="1:8">
      <c r="A54" s="245"/>
      <c r="B54" s="249"/>
      <c r="C54" s="250"/>
      <c r="D54" s="8"/>
      <c r="E54" s="251"/>
      <c r="F54" s="8"/>
      <c r="G54" s="251"/>
      <c r="H54" s="8"/>
    </row>
    <row r="55" spans="1:8">
      <c r="A55" s="245"/>
      <c r="B55" s="252"/>
      <c r="C55" s="250"/>
      <c r="D55" s="8"/>
      <c r="E55" s="251"/>
      <c r="F55" s="8"/>
      <c r="G55" s="251"/>
      <c r="H55" s="8"/>
    </row>
    <row r="56" spans="1:8">
      <c r="A56" s="253"/>
      <c r="B56" s="249"/>
      <c r="C56" s="250"/>
      <c r="D56" s="254"/>
      <c r="E56" s="39"/>
      <c r="F56" s="254"/>
      <c r="G56" s="43"/>
      <c r="H56" s="17"/>
    </row>
    <row r="57" spans="1:8">
      <c r="A57" s="245"/>
      <c r="B57" s="249"/>
      <c r="C57" s="255"/>
      <c r="D57" s="8"/>
      <c r="E57" s="251"/>
      <c r="F57" s="8"/>
      <c r="G57" s="251"/>
      <c r="H57" s="8"/>
    </row>
    <row r="58" spans="1:8">
      <c r="A58" s="9"/>
      <c r="C58" s="23"/>
      <c r="D58" s="6"/>
      <c r="E58" s="41"/>
      <c r="F58" s="6"/>
      <c r="G58" s="41"/>
      <c r="H58" s="6"/>
    </row>
    <row r="59" spans="1:8">
      <c r="C59" s="14"/>
      <c r="D59" s="6"/>
      <c r="E59" s="41"/>
      <c r="F59" s="6"/>
      <c r="G59" s="41"/>
      <c r="H59" s="6"/>
    </row>
    <row r="60" spans="1:8">
      <c r="A60" s="9"/>
      <c r="C60" s="23"/>
      <c r="D60" s="6"/>
      <c r="E60" s="41"/>
      <c r="F60" s="6"/>
      <c r="G60" s="41"/>
      <c r="H60" s="6"/>
    </row>
    <row r="61" spans="1:8">
      <c r="C61" s="14"/>
      <c r="D61" s="6"/>
      <c r="E61" s="41"/>
      <c r="F61" s="6"/>
      <c r="G61" s="41"/>
      <c r="H61" s="6"/>
    </row>
  </sheetData>
  <pageMargins left="0.7" right="0.7" top="0.75" bottom="0.75" header="0.3" footer="0.3"/>
  <pageSetup paperSize="9" scale="31" orientation="portrait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0"/>
  <sheetViews>
    <sheetView tabSelected="1" topLeftCell="B8" workbookViewId="0">
      <selection activeCell="H8" sqref="H8"/>
    </sheetView>
  </sheetViews>
  <sheetFormatPr baseColWidth="10" defaultColWidth="9.1640625" defaultRowHeight="20" x14ac:dyDescent="0"/>
  <cols>
    <col min="1" max="1" width="43.83203125" style="353" customWidth="1"/>
    <col min="2" max="2" width="12.5" style="336" customWidth="1"/>
    <col min="3" max="3" width="14.1640625" style="337" customWidth="1"/>
    <col min="4" max="4" width="13" style="338" customWidth="1"/>
    <col min="5" max="5" width="12.33203125" style="339" customWidth="1"/>
    <col min="6" max="6" width="12.5" style="338" customWidth="1"/>
    <col min="7" max="7" width="13" style="340" customWidth="1"/>
    <col min="8" max="8" width="92.6640625" style="364" customWidth="1"/>
    <col min="9" max="10" width="9.83203125" style="333" bestFit="1" customWidth="1"/>
    <col min="11" max="11" width="2.83203125" style="333" bestFit="1" customWidth="1"/>
    <col min="12" max="16384" width="9.1640625" style="333"/>
  </cols>
  <sheetData>
    <row r="1" spans="1:43">
      <c r="A1" s="260" t="s">
        <v>20</v>
      </c>
      <c r="B1" s="261" t="s">
        <v>17</v>
      </c>
      <c r="C1" s="262" t="s">
        <v>119</v>
      </c>
      <c r="D1" s="263" t="s">
        <v>117</v>
      </c>
      <c r="E1" s="264" t="s">
        <v>120</v>
      </c>
      <c r="F1" s="264" t="s">
        <v>116</v>
      </c>
      <c r="G1" s="265" t="s">
        <v>118</v>
      </c>
      <c r="H1" s="354" t="s">
        <v>165</v>
      </c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</row>
    <row r="2" spans="1:43">
      <c r="A2" s="267" t="s">
        <v>138</v>
      </c>
      <c r="B2" s="268" t="s">
        <v>123</v>
      </c>
      <c r="C2" s="269" t="s">
        <v>12</v>
      </c>
      <c r="D2" s="270" t="s">
        <v>122</v>
      </c>
      <c r="E2" s="269" t="s">
        <v>131</v>
      </c>
      <c r="F2" s="269" t="s">
        <v>122</v>
      </c>
      <c r="G2" s="269" t="s">
        <v>131</v>
      </c>
      <c r="H2" s="355" t="s">
        <v>211</v>
      </c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</row>
    <row r="3" spans="1:43" ht="50.25" customHeight="1">
      <c r="A3" s="271" t="s">
        <v>205</v>
      </c>
      <c r="B3" s="272">
        <v>35000</v>
      </c>
      <c r="C3" s="273"/>
      <c r="D3" s="274"/>
      <c r="E3" s="275"/>
      <c r="F3" s="274"/>
      <c r="G3" s="275"/>
      <c r="H3" s="276" t="s">
        <v>223</v>
      </c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</row>
    <row r="4" spans="1:43" ht="33" customHeight="1">
      <c r="A4" s="277" t="s">
        <v>206</v>
      </c>
      <c r="B4" s="278">
        <f>'17-18'!D35+'17-18'!F35</f>
        <v>2638</v>
      </c>
      <c r="C4" s="273"/>
      <c r="D4" s="274"/>
      <c r="E4" s="275"/>
      <c r="F4" s="274"/>
      <c r="G4" s="275"/>
      <c r="H4" s="290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</row>
    <row r="5" spans="1:43" ht="33" customHeight="1" thickBot="1">
      <c r="A5" s="277" t="s">
        <v>210</v>
      </c>
      <c r="B5" s="278">
        <v>1000</v>
      </c>
      <c r="C5" s="273"/>
      <c r="D5" s="274"/>
      <c r="E5" s="275"/>
      <c r="F5" s="274"/>
      <c r="G5" s="275"/>
      <c r="H5" s="290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</row>
    <row r="6" spans="1:43" ht="47" customHeight="1" thickBot="1">
      <c r="A6" s="280" t="s">
        <v>125</v>
      </c>
      <c r="B6" s="281"/>
      <c r="C6" s="282">
        <f>SUM(B3:B6)</f>
        <v>38638</v>
      </c>
      <c r="D6" s="283"/>
      <c r="E6" s="284" t="s">
        <v>130</v>
      </c>
      <c r="F6" s="283"/>
      <c r="G6" s="284" t="s">
        <v>130</v>
      </c>
      <c r="H6" s="356" t="s">
        <v>168</v>
      </c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</row>
    <row r="7" spans="1:43" ht="83" customHeight="1">
      <c r="A7" s="285" t="s">
        <v>133</v>
      </c>
      <c r="B7" s="286">
        <v>6600</v>
      </c>
      <c r="C7" s="287"/>
      <c r="D7" s="288"/>
      <c r="E7" s="289"/>
      <c r="F7" s="288"/>
      <c r="G7" s="289"/>
      <c r="H7" s="290" t="s">
        <v>264</v>
      </c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</row>
    <row r="8" spans="1:43" ht="31.5" customHeight="1">
      <c r="A8" s="291"/>
      <c r="B8" s="288"/>
      <c r="C8" s="292">
        <f>C6-B7</f>
        <v>32038</v>
      </c>
      <c r="D8" s="293">
        <f>0.5*Tabel163[[#This Row],[BESCHKB]]</f>
        <v>16019</v>
      </c>
      <c r="E8" s="289"/>
      <c r="F8" s="294">
        <f>0.5*Tabel163[[#This Row],[BESCHKB]]</f>
        <v>16019</v>
      </c>
      <c r="G8" s="289"/>
      <c r="H8" s="290" t="s">
        <v>207</v>
      </c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</row>
    <row r="9" spans="1:43" ht="39.75" customHeight="1">
      <c r="A9" s="295" t="s">
        <v>146</v>
      </c>
      <c r="B9" s="296"/>
      <c r="C9" s="273"/>
      <c r="D9" s="273"/>
      <c r="E9" s="297"/>
      <c r="F9" s="273"/>
      <c r="G9" s="298"/>
      <c r="H9" s="290" t="s">
        <v>209</v>
      </c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</row>
    <row r="10" spans="1:43" s="335" customFormat="1" ht="25.25" customHeight="1">
      <c r="A10" s="299"/>
      <c r="B10" s="300"/>
      <c r="C10" s="300"/>
      <c r="D10" s="301"/>
      <c r="E10" s="297"/>
      <c r="F10" s="301"/>
      <c r="G10" s="298"/>
      <c r="H10" s="314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</row>
    <row r="11" spans="1:43" s="335" customFormat="1" ht="25.25" customHeight="1">
      <c r="A11" s="299"/>
      <c r="B11" s="300"/>
      <c r="C11" s="300"/>
      <c r="D11" s="301"/>
      <c r="E11" s="297"/>
      <c r="F11" s="301"/>
      <c r="G11" s="298"/>
      <c r="H11" s="314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</row>
    <row r="12" spans="1:43" s="335" customFormat="1" ht="33" customHeight="1">
      <c r="A12" s="299" t="s">
        <v>136</v>
      </c>
      <c r="B12" s="300"/>
      <c r="C12" s="300"/>
      <c r="D12" s="301">
        <v>-2500</v>
      </c>
      <c r="E12" s="297"/>
      <c r="F12" s="301"/>
      <c r="G12" s="298"/>
      <c r="H12" s="314" t="s">
        <v>238</v>
      </c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</row>
    <row r="13" spans="1:43" s="335" customFormat="1" ht="27.75" customHeight="1">
      <c r="A13" s="277" t="s">
        <v>128</v>
      </c>
      <c r="B13" s="303"/>
      <c r="C13" s="303"/>
      <c r="D13" s="304"/>
      <c r="E13" s="305"/>
      <c r="F13" s="304">
        <v>-500</v>
      </c>
      <c r="G13" s="306" t="s">
        <v>116</v>
      </c>
      <c r="H13" s="357" t="s">
        <v>224</v>
      </c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</row>
    <row r="14" spans="1:43" s="335" customFormat="1" ht="32.25" customHeight="1">
      <c r="A14" s="307" t="s">
        <v>154</v>
      </c>
      <c r="B14" s="308"/>
      <c r="C14" s="309"/>
      <c r="D14" s="304">
        <v>-1152</v>
      </c>
      <c r="E14" s="310"/>
      <c r="F14" s="304"/>
      <c r="G14" s="311"/>
      <c r="H14" s="312" t="s">
        <v>232</v>
      </c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</row>
    <row r="15" spans="1:43" s="335" customFormat="1" ht="38" customHeight="1">
      <c r="A15" s="299" t="s">
        <v>233</v>
      </c>
      <c r="B15" s="313"/>
      <c r="C15" s="300"/>
      <c r="D15" s="301"/>
      <c r="E15" s="297"/>
      <c r="F15" s="301">
        <v>-1000</v>
      </c>
      <c r="G15" s="298"/>
      <c r="H15" s="314" t="s">
        <v>254</v>
      </c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</row>
    <row r="16" spans="1:43" s="335" customFormat="1" ht="59.5" customHeight="1">
      <c r="A16" s="277"/>
      <c r="B16" s="313"/>
      <c r="C16" s="303"/>
      <c r="D16" s="304"/>
      <c r="E16" s="305"/>
      <c r="F16" s="304">
        <v>0</v>
      </c>
      <c r="G16" s="306"/>
      <c r="H16" s="314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</row>
    <row r="17" spans="1:43" ht="32.25" customHeight="1">
      <c r="A17" s="315" t="s">
        <v>234</v>
      </c>
      <c r="B17" s="274"/>
      <c r="C17" s="274"/>
      <c r="D17" s="273"/>
      <c r="E17" s="297"/>
      <c r="F17" s="301"/>
      <c r="G17" s="298"/>
      <c r="H17" s="279" t="s">
        <v>225</v>
      </c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</row>
    <row r="18" spans="1:43" ht="52" customHeight="1">
      <c r="A18" s="315" t="s">
        <v>241</v>
      </c>
      <c r="B18" s="274"/>
      <c r="C18" s="274"/>
      <c r="D18" s="273"/>
      <c r="E18" s="297"/>
      <c r="F18" s="301">
        <v>-2200</v>
      </c>
      <c r="G18" s="298"/>
      <c r="H18" s="290" t="s">
        <v>242</v>
      </c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</row>
    <row r="19" spans="1:43" ht="37.5" customHeight="1">
      <c r="A19" s="315" t="s">
        <v>137</v>
      </c>
      <c r="B19" s="274"/>
      <c r="C19" s="274"/>
      <c r="D19" s="273"/>
      <c r="E19" s="297"/>
      <c r="F19" s="301"/>
      <c r="G19" s="298"/>
      <c r="H19" s="290" t="s">
        <v>247</v>
      </c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</row>
    <row r="20" spans="1:43" ht="63" customHeight="1">
      <c r="A20" s="315" t="s">
        <v>235</v>
      </c>
      <c r="B20" s="316"/>
      <c r="C20" s="316"/>
      <c r="D20" s="317"/>
      <c r="E20" s="318"/>
      <c r="F20" s="317">
        <v>-2000</v>
      </c>
      <c r="G20" s="319"/>
      <c r="H20" s="365" t="s">
        <v>237</v>
      </c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</row>
    <row r="21" spans="1:43" ht="29" customHeight="1">
      <c r="A21" s="315" t="s">
        <v>226</v>
      </c>
      <c r="B21" s="274"/>
      <c r="C21" s="274"/>
      <c r="D21" s="273"/>
      <c r="E21" s="297"/>
      <c r="F21" s="301"/>
      <c r="G21" s="298"/>
      <c r="H21" s="290" t="s">
        <v>239</v>
      </c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</row>
    <row r="22" spans="1:43" ht="31" customHeight="1">
      <c r="A22" s="315" t="s">
        <v>227</v>
      </c>
      <c r="B22" s="274"/>
      <c r="C22" s="274"/>
      <c r="D22" s="273">
        <v>-1500</v>
      </c>
      <c r="E22" s="297"/>
      <c r="F22" s="301"/>
      <c r="G22" s="298"/>
      <c r="H22" s="290" t="s">
        <v>228</v>
      </c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</row>
    <row r="23" spans="1:43" ht="38" customHeight="1">
      <c r="A23" s="315" t="s">
        <v>229</v>
      </c>
      <c r="B23" s="274"/>
      <c r="C23" s="274"/>
      <c r="D23" s="273"/>
      <c r="E23" s="297"/>
      <c r="F23" s="301"/>
      <c r="G23" s="298"/>
      <c r="H23" s="290" t="s">
        <v>245</v>
      </c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</row>
    <row r="24" spans="1:43" ht="25.25" customHeight="1">
      <c r="A24" s="320" t="s">
        <v>230</v>
      </c>
      <c r="B24" s="321"/>
      <c r="C24" s="322"/>
      <c r="D24" s="323"/>
      <c r="E24" s="324"/>
      <c r="F24" s="323"/>
      <c r="G24" s="325"/>
      <c r="H24" s="358" t="s">
        <v>236</v>
      </c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</row>
    <row r="25" spans="1:43" ht="42.75" customHeight="1">
      <c r="A25" s="320" t="s">
        <v>231</v>
      </c>
      <c r="B25" s="321"/>
      <c r="C25" s="322"/>
      <c r="D25" s="323"/>
      <c r="E25" s="324"/>
      <c r="F25" s="323"/>
      <c r="G25" s="325"/>
      <c r="H25" s="358" t="s">
        <v>244</v>
      </c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</row>
    <row r="26" spans="1:43" ht="33" customHeight="1">
      <c r="A26" s="320" t="s">
        <v>240</v>
      </c>
      <c r="B26" s="321"/>
      <c r="C26" s="322"/>
      <c r="D26" s="366">
        <v>-2000</v>
      </c>
      <c r="E26" s="324"/>
      <c r="F26" s="323"/>
      <c r="G26" s="325"/>
      <c r="H26" s="358" t="s">
        <v>255</v>
      </c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</row>
    <row r="27" spans="1:43" ht="25.25" customHeight="1">
      <c r="A27" s="315" t="s">
        <v>243</v>
      </c>
      <c r="B27" s="274"/>
      <c r="C27" s="274"/>
      <c r="D27" s="273"/>
      <c r="E27" s="297"/>
      <c r="F27" s="301">
        <v>-2250</v>
      </c>
      <c r="G27" s="298"/>
      <c r="H27" s="290" t="s">
        <v>246</v>
      </c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</row>
    <row r="28" spans="1:43" ht="25.25" customHeight="1">
      <c r="A28" s="315" t="s">
        <v>248</v>
      </c>
      <c r="B28" s="274"/>
      <c r="C28" s="274"/>
      <c r="D28" s="368">
        <v>-1000</v>
      </c>
      <c r="E28" s="297"/>
      <c r="F28" s="301"/>
      <c r="G28" s="298"/>
      <c r="H28" s="279" t="s">
        <v>262</v>
      </c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</row>
    <row r="29" spans="1:43" ht="25.25" customHeight="1">
      <c r="A29" s="315" t="s">
        <v>249</v>
      </c>
      <c r="B29" s="274"/>
      <c r="C29" s="274"/>
      <c r="D29" s="369">
        <v>-1000</v>
      </c>
      <c r="E29" s="297"/>
      <c r="F29" s="301"/>
      <c r="G29" s="298"/>
      <c r="H29" s="290" t="s">
        <v>263</v>
      </c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</row>
    <row r="30" spans="1:43" ht="25.25" customHeight="1">
      <c r="A30" s="315" t="s">
        <v>250</v>
      </c>
      <c r="B30" s="274"/>
      <c r="C30" s="274"/>
      <c r="D30" s="273"/>
      <c r="E30" s="297"/>
      <c r="F30" s="301">
        <v>-1500</v>
      </c>
      <c r="G30" s="298"/>
      <c r="H30" s="367" t="s">
        <v>253</v>
      </c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</row>
    <row r="31" spans="1:43" ht="48" customHeight="1">
      <c r="A31" s="315" t="s">
        <v>251</v>
      </c>
      <c r="B31" s="274"/>
      <c r="C31" s="274"/>
      <c r="D31" s="273">
        <v>-535</v>
      </c>
      <c r="E31" s="297"/>
      <c r="F31" s="301"/>
      <c r="G31" s="298"/>
      <c r="H31" s="290" t="s">
        <v>252</v>
      </c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</row>
    <row r="32" spans="1:43" ht="25.25" customHeight="1">
      <c r="A32" s="315" t="s">
        <v>256</v>
      </c>
      <c r="B32" s="274"/>
      <c r="C32" s="274"/>
      <c r="D32" s="273"/>
      <c r="E32" s="297"/>
      <c r="F32" s="301"/>
      <c r="G32" s="298"/>
      <c r="H32" s="290" t="s">
        <v>258</v>
      </c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</row>
    <row r="33" spans="1:43" ht="25.25" customHeight="1">
      <c r="A33" s="307" t="s">
        <v>257</v>
      </c>
      <c r="B33" s="308"/>
      <c r="C33" s="308"/>
      <c r="D33" s="309">
        <v>-5000</v>
      </c>
      <c r="E33" s="326"/>
      <c r="F33" s="309">
        <v>-5000</v>
      </c>
      <c r="G33" s="326"/>
      <c r="H33" s="359"/>
      <c r="I33" s="327"/>
      <c r="J33" s="266"/>
      <c r="K33" s="327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</row>
    <row r="34" spans="1:43" ht="25.25" customHeight="1" thickBot="1">
      <c r="A34" s="320" t="s">
        <v>260</v>
      </c>
      <c r="B34" s="321"/>
      <c r="C34" s="322"/>
      <c r="D34" s="323"/>
      <c r="E34" s="324"/>
      <c r="F34" s="323"/>
      <c r="G34" s="325"/>
      <c r="H34" s="358" t="s">
        <v>261</v>
      </c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</row>
    <row r="35" spans="1:43" ht="25.25" customHeight="1" thickBot="1">
      <c r="A35" s="328" t="s">
        <v>129</v>
      </c>
      <c r="B35" s="228"/>
      <c r="C35" s="228"/>
      <c r="D35" s="229">
        <f>SUM(D6:D33)</f>
        <v>1332</v>
      </c>
      <c r="E35" s="230"/>
      <c r="F35" s="229">
        <f>SUM(F6:F33)</f>
        <v>1569</v>
      </c>
      <c r="G35" s="230"/>
      <c r="H35" s="360" t="s">
        <v>259</v>
      </c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</row>
    <row r="36" spans="1:43" ht="25.25" customHeight="1">
      <c r="A36" s="329"/>
      <c r="B36" s="330"/>
      <c r="C36" s="331"/>
      <c r="D36" s="279"/>
      <c r="E36" s="332"/>
      <c r="F36" s="279"/>
      <c r="G36" s="332"/>
      <c r="H36" s="290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</row>
    <row r="37" spans="1:43" ht="25.25" customHeight="1">
      <c r="A37" s="341"/>
      <c r="B37" s="342"/>
      <c r="C37" s="343"/>
      <c r="D37" s="334"/>
      <c r="E37" s="344"/>
      <c r="F37" s="334"/>
      <c r="G37" s="345"/>
      <c r="H37" s="361"/>
    </row>
    <row r="38" spans="1:43" ht="25.25" customHeight="1">
      <c r="A38" s="341"/>
      <c r="B38" s="342"/>
      <c r="C38" s="343"/>
      <c r="D38" s="334"/>
      <c r="E38" s="344"/>
      <c r="F38" s="334"/>
      <c r="G38" s="344"/>
      <c r="H38" s="361"/>
    </row>
    <row r="39" spans="1:43" ht="25.25" customHeight="1">
      <c r="A39" s="341"/>
      <c r="B39" s="342"/>
      <c r="C39" s="343"/>
      <c r="D39" s="334"/>
      <c r="E39" s="344"/>
      <c r="F39" s="334"/>
      <c r="G39" s="344"/>
      <c r="H39" s="361"/>
    </row>
    <row r="40" spans="1:43" ht="25.25" customHeight="1">
      <c r="A40" s="341"/>
      <c r="B40" s="342"/>
      <c r="C40" s="343"/>
      <c r="D40" s="334"/>
      <c r="E40" s="344"/>
      <c r="F40" s="334"/>
      <c r="G40" s="344"/>
      <c r="H40" s="361"/>
    </row>
    <row r="41" spans="1:43" ht="25.25" customHeight="1">
      <c r="A41" s="346"/>
      <c r="B41" s="342"/>
      <c r="C41" s="343"/>
      <c r="D41" s="347"/>
      <c r="E41" s="348"/>
      <c r="F41" s="347"/>
      <c r="G41" s="348"/>
      <c r="H41" s="362"/>
    </row>
    <row r="42" spans="1:43">
      <c r="A42" s="346"/>
      <c r="B42" s="342"/>
      <c r="C42" s="343"/>
      <c r="D42" s="347"/>
      <c r="E42" s="348"/>
      <c r="F42" s="347"/>
      <c r="G42" s="348"/>
      <c r="H42" s="362"/>
    </row>
    <row r="43" spans="1:43">
      <c r="A43" s="346"/>
      <c r="B43" s="342"/>
      <c r="C43" s="343"/>
      <c r="D43" s="347"/>
      <c r="E43" s="348"/>
      <c r="F43" s="347"/>
      <c r="G43" s="348"/>
      <c r="H43" s="362"/>
    </row>
    <row r="44" spans="1:43">
      <c r="A44" s="346"/>
      <c r="B44" s="342"/>
      <c r="C44" s="349"/>
      <c r="D44" s="347"/>
      <c r="E44" s="348"/>
      <c r="F44" s="347"/>
      <c r="G44" s="348"/>
      <c r="H44" s="362"/>
    </row>
    <row r="45" spans="1:43">
      <c r="A45" s="346"/>
      <c r="B45" s="342"/>
      <c r="C45" s="349"/>
      <c r="D45" s="347"/>
      <c r="E45" s="348"/>
      <c r="F45" s="347"/>
      <c r="G45" s="348"/>
      <c r="H45" s="362"/>
    </row>
    <row r="46" spans="1:43">
      <c r="A46" s="346"/>
      <c r="B46" s="342"/>
      <c r="C46" s="349"/>
      <c r="D46" s="347"/>
      <c r="E46" s="348"/>
      <c r="F46" s="347"/>
      <c r="G46" s="348"/>
      <c r="H46" s="362"/>
    </row>
    <row r="47" spans="1:43">
      <c r="A47" s="346"/>
      <c r="D47" s="333"/>
      <c r="E47" s="350"/>
      <c r="F47" s="333"/>
      <c r="G47" s="350"/>
      <c r="H47" s="363"/>
    </row>
    <row r="48" spans="1:43">
      <c r="A48" s="346"/>
      <c r="B48" s="341"/>
      <c r="D48" s="333"/>
      <c r="E48" s="350"/>
      <c r="F48" s="333"/>
      <c r="G48" s="350"/>
      <c r="H48" s="363"/>
    </row>
    <row r="49" spans="1:8">
      <c r="A49" s="346"/>
      <c r="B49" s="341"/>
      <c r="D49" s="333"/>
      <c r="E49" s="350"/>
      <c r="F49" s="333"/>
      <c r="G49" s="350"/>
      <c r="H49" s="363"/>
    </row>
    <row r="50" spans="1:8">
      <c r="A50" s="346"/>
      <c r="D50" s="333"/>
      <c r="E50" s="350"/>
      <c r="F50" s="333"/>
      <c r="G50" s="350"/>
      <c r="H50" s="363"/>
    </row>
    <row r="51" spans="1:8">
      <c r="A51" s="346"/>
      <c r="B51" s="341"/>
      <c r="D51" s="333"/>
      <c r="E51" s="350"/>
      <c r="F51" s="333"/>
      <c r="G51" s="350"/>
      <c r="H51" s="363"/>
    </row>
    <row r="52" spans="1:8">
      <c r="A52" s="346"/>
      <c r="B52" s="341"/>
      <c r="D52" s="333"/>
      <c r="E52" s="350"/>
      <c r="F52" s="333"/>
      <c r="G52" s="350"/>
      <c r="H52" s="363"/>
    </row>
    <row r="53" spans="1:8">
      <c r="A53" s="346"/>
      <c r="D53" s="333"/>
      <c r="E53" s="350"/>
      <c r="F53" s="333"/>
      <c r="G53" s="350"/>
      <c r="H53" s="363"/>
    </row>
    <row r="54" spans="1:8">
      <c r="A54" s="346"/>
      <c r="B54" s="341"/>
      <c r="D54" s="333"/>
      <c r="E54" s="350"/>
      <c r="F54" s="333"/>
      <c r="G54" s="350"/>
      <c r="H54" s="363"/>
    </row>
    <row r="56" spans="1:8">
      <c r="A56" s="346"/>
      <c r="C56" s="351"/>
      <c r="D56" s="333"/>
      <c r="E56" s="350"/>
      <c r="F56" s="333"/>
      <c r="G56" s="350"/>
      <c r="H56" s="363"/>
    </row>
    <row r="57" spans="1:8">
      <c r="A57" s="346"/>
      <c r="C57" s="352"/>
      <c r="D57" s="333"/>
      <c r="E57" s="350"/>
      <c r="F57" s="333"/>
      <c r="G57" s="350"/>
      <c r="H57" s="363"/>
    </row>
    <row r="58" spans="1:8">
      <c r="C58" s="351"/>
      <c r="D58" s="333"/>
      <c r="E58" s="350"/>
      <c r="F58" s="333"/>
      <c r="G58" s="350"/>
      <c r="H58" s="363"/>
    </row>
    <row r="59" spans="1:8">
      <c r="A59" s="346"/>
      <c r="C59" s="352"/>
      <c r="D59" s="333"/>
      <c r="E59" s="350"/>
      <c r="F59" s="333"/>
      <c r="G59" s="350"/>
      <c r="H59" s="363"/>
    </row>
    <row r="60" spans="1:8">
      <c r="C60" s="351"/>
      <c r="D60" s="333"/>
      <c r="E60" s="350"/>
      <c r="F60" s="333"/>
      <c r="G60" s="350"/>
      <c r="H60" s="363"/>
    </row>
  </sheetData>
  <phoneticPr fontId="50" type="noConversion"/>
  <pageMargins left="0.7" right="0.7" top="0.75" bottom="0.75" header="0.3" footer="0.3"/>
  <pageSetup paperSize="9" scale="39" orientation="landscape" horizontalDpi="4294967293" verticalDpi="4294967293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42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59"/>
  <sheetViews>
    <sheetView zoomScale="75" zoomScaleNormal="75" zoomScalePageLayoutView="75" workbookViewId="0">
      <selection activeCell="J6" sqref="J6"/>
    </sheetView>
  </sheetViews>
  <sheetFormatPr baseColWidth="10" defaultColWidth="9.1640625" defaultRowHeight="15" x14ac:dyDescent="0"/>
  <cols>
    <col min="1" max="1" width="47.83203125" style="7" customWidth="1"/>
    <col min="2" max="2" width="12.5" style="5" customWidth="1"/>
    <col min="3" max="3" width="14.1640625" style="22" customWidth="1"/>
    <col min="4" max="4" width="13" style="13" customWidth="1"/>
    <col min="5" max="5" width="12.33203125" style="36" customWidth="1"/>
    <col min="6" max="6" width="12.5" style="13" customWidth="1"/>
    <col min="7" max="7" width="13" style="42" customWidth="1"/>
    <col min="8" max="8" width="100.83203125" style="19" customWidth="1"/>
    <col min="9" max="10" width="9.83203125" style="6" bestFit="1" customWidth="1"/>
    <col min="11" max="11" width="2.83203125" style="6" bestFit="1" customWidth="1"/>
    <col min="12" max="16384" width="9.1640625" style="6"/>
  </cols>
  <sheetData>
    <row r="1" spans="1:8" s="31" customFormat="1" ht="25">
      <c r="A1" s="161" t="s">
        <v>20</v>
      </c>
      <c r="B1" s="98" t="s">
        <v>17</v>
      </c>
      <c r="C1" s="99" t="s">
        <v>119</v>
      </c>
      <c r="D1" s="100" t="s">
        <v>117</v>
      </c>
      <c r="E1" s="109" t="s">
        <v>120</v>
      </c>
      <c r="F1" s="109" t="s">
        <v>116</v>
      </c>
      <c r="G1" s="110" t="s">
        <v>118</v>
      </c>
      <c r="H1" s="119" t="s">
        <v>121</v>
      </c>
    </row>
    <row r="2" spans="1:8" s="31" customFormat="1" ht="25">
      <c r="A2" s="162" t="s">
        <v>143</v>
      </c>
      <c r="B2" s="156" t="s">
        <v>123</v>
      </c>
      <c r="C2" s="157" t="s">
        <v>12</v>
      </c>
      <c r="D2" s="158" t="s">
        <v>122</v>
      </c>
      <c r="E2" s="157" t="s">
        <v>131</v>
      </c>
      <c r="F2" s="157" t="s">
        <v>122</v>
      </c>
      <c r="G2" s="157" t="s">
        <v>131</v>
      </c>
      <c r="H2" s="159" t="s">
        <v>132</v>
      </c>
    </row>
    <row r="3" spans="1:8" ht="45.75" customHeight="1">
      <c r="A3" s="160" t="s">
        <v>144</v>
      </c>
      <c r="B3" s="122"/>
      <c r="C3" s="123"/>
      <c r="D3" s="124"/>
      <c r="E3" s="125"/>
      <c r="F3" s="124"/>
      <c r="G3" s="125"/>
      <c r="H3" s="215" t="s">
        <v>145</v>
      </c>
    </row>
    <row r="4" spans="1:8" ht="25.25" customHeight="1" thickBot="1">
      <c r="B4" s="126"/>
      <c r="C4" s="123"/>
      <c r="D4" s="124"/>
      <c r="E4" s="125"/>
      <c r="F4" s="124"/>
      <c r="G4" s="125"/>
      <c r="H4" s="105"/>
    </row>
    <row r="5" spans="1:8" ht="25.25" customHeight="1" thickBot="1">
      <c r="A5" s="115" t="s">
        <v>125</v>
      </c>
      <c r="B5" s="127"/>
      <c r="C5" s="128">
        <f>SUM(B3:B5)</f>
        <v>0</v>
      </c>
      <c r="D5" s="129"/>
      <c r="E5" s="130">
        <v>50</v>
      </c>
      <c r="F5" s="129"/>
      <c r="G5" s="130">
        <v>50</v>
      </c>
      <c r="H5" s="116"/>
    </row>
    <row r="6" spans="1:8" ht="88.5" customHeight="1">
      <c r="A6" s="120" t="s">
        <v>133</v>
      </c>
      <c r="B6" s="131"/>
      <c r="C6" s="132"/>
      <c r="D6" s="133"/>
      <c r="E6" s="134"/>
      <c r="F6" s="133"/>
      <c r="G6" s="134"/>
      <c r="H6" s="170" t="s">
        <v>170</v>
      </c>
    </row>
    <row r="7" spans="1:8" ht="25.25" customHeight="1">
      <c r="A7" s="121"/>
      <c r="B7" s="133"/>
      <c r="C7" s="135">
        <f>C5-B6</f>
        <v>0</v>
      </c>
      <c r="D7" s="136">
        <f>0.5*Tabel1635[[#This Row],[BESCHKB]]</f>
        <v>0</v>
      </c>
      <c r="E7" s="134"/>
      <c r="F7" s="137">
        <f>0.5*Tabel1635[[#This Row],[BESCHKB]]</f>
        <v>0</v>
      </c>
      <c r="G7" s="134"/>
      <c r="H7" s="104" t="s">
        <v>134</v>
      </c>
    </row>
    <row r="8" spans="1:8" ht="41.25" customHeight="1">
      <c r="A8" s="192" t="s">
        <v>146</v>
      </c>
      <c r="B8" s="138"/>
      <c r="C8" s="123"/>
      <c r="D8" s="123"/>
      <c r="E8" s="139"/>
      <c r="F8" s="123"/>
      <c r="G8" s="140"/>
      <c r="H8" s="104"/>
    </row>
    <row r="9" spans="1:8" s="8" customFormat="1" ht="32.25" customHeight="1">
      <c r="A9" s="216" t="s">
        <v>7</v>
      </c>
      <c r="B9" s="141"/>
      <c r="C9" s="141"/>
      <c r="D9" s="142"/>
      <c r="E9" s="139"/>
      <c r="F9" s="142"/>
      <c r="G9" s="140"/>
      <c r="H9" s="167"/>
    </row>
    <row r="10" spans="1:8" s="8" customFormat="1" ht="33.75" customHeight="1">
      <c r="A10" s="216" t="s">
        <v>127</v>
      </c>
      <c r="B10" s="141"/>
      <c r="C10" s="141"/>
      <c r="D10" s="142"/>
      <c r="E10" s="139"/>
      <c r="F10" s="142"/>
      <c r="G10" s="140"/>
      <c r="H10" s="167"/>
    </row>
    <row r="11" spans="1:8" s="8" customFormat="1" ht="34.5" customHeight="1">
      <c r="A11" s="216" t="s">
        <v>136</v>
      </c>
      <c r="B11" s="141"/>
      <c r="C11" s="141"/>
      <c r="D11" s="142"/>
      <c r="E11" s="139"/>
      <c r="F11" s="142"/>
      <c r="G11" s="140"/>
      <c r="H11" s="168"/>
    </row>
    <row r="12" spans="1:8" s="8" customFormat="1" ht="43.5" customHeight="1">
      <c r="A12" s="217" t="s">
        <v>128</v>
      </c>
      <c r="B12" s="143"/>
      <c r="C12" s="143"/>
      <c r="D12" s="144"/>
      <c r="E12" s="145"/>
      <c r="F12" s="144">
        <v>-500</v>
      </c>
      <c r="G12" s="146" t="s">
        <v>116</v>
      </c>
      <c r="H12" s="169" t="s">
        <v>139</v>
      </c>
    </row>
    <row r="13" spans="1:8" s="8" customFormat="1" ht="59.25" customHeight="1">
      <c r="A13" s="218" t="s">
        <v>135</v>
      </c>
      <c r="B13" s="148"/>
      <c r="C13" s="148"/>
      <c r="D13" s="149">
        <v>-1152</v>
      </c>
      <c r="E13" s="145"/>
      <c r="F13" s="144"/>
      <c r="G13" s="146"/>
      <c r="H13" s="175" t="s">
        <v>149</v>
      </c>
    </row>
    <row r="14" spans="1:8" s="8" customFormat="1" ht="34.5" customHeight="1">
      <c r="A14" s="216" t="s">
        <v>167</v>
      </c>
      <c r="B14" s="147"/>
      <c r="C14" s="141"/>
      <c r="D14" s="142"/>
      <c r="E14" s="139" t="s">
        <v>117</v>
      </c>
      <c r="F14" s="142"/>
      <c r="G14" s="140"/>
      <c r="H14" s="167" t="s">
        <v>140</v>
      </c>
    </row>
    <row r="15" spans="1:8" s="8" customFormat="1" ht="35.25" customHeight="1">
      <c r="A15" s="217" t="s">
        <v>112</v>
      </c>
      <c r="B15" s="147"/>
      <c r="C15" s="143"/>
      <c r="D15" s="144"/>
      <c r="E15" s="145"/>
      <c r="F15" s="144"/>
      <c r="G15" s="146"/>
      <c r="H15" s="177" t="s">
        <v>150</v>
      </c>
    </row>
    <row r="16" spans="1:8" ht="42" customHeight="1">
      <c r="A16" s="186" t="s">
        <v>126</v>
      </c>
      <c r="B16" s="124"/>
      <c r="C16" s="124"/>
      <c r="D16" s="123"/>
      <c r="E16" s="139"/>
      <c r="F16" s="142"/>
      <c r="G16" s="140"/>
      <c r="H16" s="104" t="s">
        <v>141</v>
      </c>
    </row>
    <row r="17" spans="1:11" ht="44.25" customHeight="1">
      <c r="A17" s="186" t="s">
        <v>173</v>
      </c>
      <c r="B17" s="124"/>
      <c r="C17" s="124"/>
      <c r="D17" s="123"/>
      <c r="E17" s="139"/>
      <c r="F17" s="142"/>
      <c r="G17" s="140"/>
      <c r="H17" s="104" t="s">
        <v>142</v>
      </c>
    </row>
    <row r="18" spans="1:11" ht="43.5" customHeight="1">
      <c r="A18" s="186" t="s">
        <v>172</v>
      </c>
      <c r="B18" s="124"/>
      <c r="C18" s="124"/>
      <c r="D18" s="123"/>
      <c r="E18" s="139"/>
      <c r="F18" s="142"/>
      <c r="G18" s="140"/>
      <c r="H18" s="104" t="s">
        <v>142</v>
      </c>
    </row>
    <row r="19" spans="1:11" customFormat="1" ht="47.25" customHeight="1">
      <c r="A19" s="186" t="s">
        <v>137</v>
      </c>
      <c r="B19" s="124"/>
      <c r="C19" s="124"/>
      <c r="D19" s="123"/>
      <c r="E19" s="139"/>
      <c r="F19" s="142"/>
      <c r="G19" s="140"/>
      <c r="H19" s="170" t="s">
        <v>171</v>
      </c>
    </row>
    <row r="20" spans="1:11" ht="48.75" customHeight="1">
      <c r="A20" s="186" t="s">
        <v>24</v>
      </c>
      <c r="B20" s="124"/>
      <c r="C20" s="124"/>
      <c r="D20" s="123"/>
      <c r="E20" s="139"/>
      <c r="F20" s="142"/>
      <c r="G20" s="140"/>
      <c r="H20" s="170" t="s">
        <v>147</v>
      </c>
    </row>
    <row r="21" spans="1:11" ht="32.25" customHeight="1">
      <c r="A21" s="186"/>
      <c r="B21" s="124"/>
      <c r="C21" s="124"/>
      <c r="D21" s="123"/>
      <c r="E21" s="139"/>
      <c r="F21" s="142"/>
      <c r="G21" s="140"/>
      <c r="H21" s="104"/>
    </row>
    <row r="22" spans="1:11" ht="34.5" customHeight="1">
      <c r="A22" s="186"/>
      <c r="B22" s="124"/>
      <c r="C22" s="124"/>
      <c r="D22" s="123"/>
      <c r="E22" s="139"/>
      <c r="F22" s="142"/>
      <c r="G22" s="140"/>
      <c r="H22" s="104"/>
    </row>
    <row r="23" spans="1:11" ht="43.5" customHeight="1">
      <c r="A23" s="186"/>
      <c r="B23" s="124"/>
      <c r="C23" s="124"/>
      <c r="D23" s="123"/>
      <c r="E23" s="139"/>
      <c r="F23" s="142"/>
      <c r="G23" s="140"/>
      <c r="H23" s="104"/>
    </row>
    <row r="24" spans="1:11" ht="42.75" customHeight="1">
      <c r="A24" s="186"/>
      <c r="B24" s="124"/>
      <c r="C24" s="124"/>
      <c r="D24" s="123"/>
      <c r="E24" s="139"/>
      <c r="F24" s="142"/>
      <c r="G24" s="140"/>
      <c r="H24" s="170"/>
    </row>
    <row r="25" spans="1:11" ht="39.75" customHeight="1">
      <c r="A25" s="186"/>
      <c r="B25" s="124"/>
      <c r="C25" s="124"/>
      <c r="D25" s="123"/>
      <c r="E25" s="139"/>
      <c r="F25" s="142"/>
      <c r="G25" s="140"/>
      <c r="H25" s="170"/>
    </row>
    <row r="26" spans="1:11" ht="25.25" customHeight="1">
      <c r="A26" s="186"/>
      <c r="B26" s="124"/>
      <c r="C26" s="124"/>
      <c r="D26" s="123"/>
      <c r="E26" s="139"/>
      <c r="F26" s="142"/>
      <c r="G26" s="140"/>
      <c r="H26" s="104"/>
    </row>
    <row r="27" spans="1:11" ht="41.25" customHeight="1">
      <c r="A27" s="186"/>
      <c r="B27" s="124"/>
      <c r="C27" s="124"/>
      <c r="D27" s="123"/>
      <c r="E27" s="139"/>
      <c r="F27" s="142"/>
      <c r="G27" s="140"/>
      <c r="H27" s="170"/>
    </row>
    <row r="28" spans="1:11" ht="25.25" customHeight="1">
      <c r="A28" s="186"/>
      <c r="B28" s="124"/>
      <c r="C28" s="124"/>
      <c r="D28" s="123"/>
      <c r="E28" s="139"/>
      <c r="F28" s="142"/>
      <c r="G28" s="140"/>
      <c r="H28" s="104"/>
    </row>
    <row r="29" spans="1:11" ht="25.25" customHeight="1">
      <c r="A29" s="186"/>
      <c r="B29" s="124"/>
      <c r="C29" s="124"/>
      <c r="D29" s="123"/>
      <c r="E29" s="139"/>
      <c r="F29" s="142"/>
      <c r="G29" s="140"/>
      <c r="H29" s="104"/>
    </row>
    <row r="30" spans="1:11" ht="48" customHeight="1">
      <c r="A30" s="186"/>
      <c r="B30" s="124"/>
      <c r="C30" s="124"/>
      <c r="D30" s="123"/>
      <c r="E30" s="139"/>
      <c r="F30" s="142"/>
      <c r="G30" s="140"/>
      <c r="H30" s="170"/>
    </row>
    <row r="31" spans="1:11" ht="25.25" customHeight="1">
      <c r="A31" s="186"/>
      <c r="B31" s="124"/>
      <c r="C31" s="124"/>
      <c r="D31" s="123"/>
      <c r="E31" s="139"/>
      <c r="F31" s="142"/>
      <c r="G31" s="140"/>
      <c r="H31" s="104"/>
    </row>
    <row r="32" spans="1:11" ht="25.25" customHeight="1" thickBot="1">
      <c r="A32" s="114"/>
      <c r="B32" s="148"/>
      <c r="C32" s="148"/>
      <c r="D32" s="150"/>
      <c r="E32" s="151"/>
      <c r="F32" s="148"/>
      <c r="G32" s="151"/>
      <c r="H32" s="172"/>
      <c r="I32" s="1"/>
      <c r="K32" s="1"/>
    </row>
    <row r="33" spans="1:8" ht="25.25" customHeight="1" thickBot="1">
      <c r="A33" s="117" t="s">
        <v>129</v>
      </c>
      <c r="B33" s="152"/>
      <c r="C33" s="152"/>
      <c r="D33" s="153">
        <f>SUM(D5:D32)</f>
        <v>-1152</v>
      </c>
      <c r="E33" s="154"/>
      <c r="F33" s="153">
        <f>SUM(F5:F32)</f>
        <v>-500</v>
      </c>
      <c r="G33" s="154"/>
      <c r="H33" s="173"/>
    </row>
    <row r="34" spans="1:8" ht="25.25" customHeight="1">
      <c r="A34" s="10"/>
      <c r="B34" s="124"/>
      <c r="C34" s="155"/>
      <c r="D34" s="124"/>
      <c r="E34" s="125"/>
      <c r="F34" s="124"/>
      <c r="G34" s="125"/>
      <c r="H34" s="104"/>
    </row>
    <row r="35" spans="1:8" ht="25.25" customHeight="1">
      <c r="A35" s="10"/>
      <c r="B35" s="2"/>
      <c r="C35" s="15"/>
      <c r="D35" s="104"/>
      <c r="E35" s="40"/>
      <c r="F35" s="104"/>
      <c r="G35" s="40"/>
      <c r="H35" s="104"/>
    </row>
    <row r="36" spans="1:8" ht="25.25" customHeight="1">
      <c r="A36" s="10"/>
      <c r="B36" s="2"/>
      <c r="C36" s="15"/>
      <c r="D36" s="104"/>
      <c r="E36" s="40"/>
      <c r="F36" s="104"/>
      <c r="G36" s="174"/>
      <c r="H36" s="104"/>
    </row>
    <row r="37" spans="1:8" ht="25.25" customHeight="1">
      <c r="A37" s="10"/>
      <c r="B37" s="2"/>
      <c r="C37" s="15"/>
      <c r="D37" s="104"/>
      <c r="E37" s="40"/>
      <c r="F37" s="104"/>
      <c r="G37" s="40"/>
      <c r="H37" s="104"/>
    </row>
    <row r="38" spans="1:8" ht="25.25" customHeight="1">
      <c r="A38" s="10"/>
      <c r="B38" s="2"/>
      <c r="C38" s="15"/>
      <c r="D38" s="104"/>
      <c r="E38" s="40"/>
      <c r="F38" s="104"/>
      <c r="G38" s="40"/>
      <c r="H38" s="104"/>
    </row>
    <row r="39" spans="1:8" ht="25.25" customHeight="1">
      <c r="A39" s="10"/>
      <c r="B39" s="2"/>
      <c r="C39" s="15"/>
      <c r="D39" s="104"/>
      <c r="E39" s="40"/>
      <c r="F39" s="104"/>
      <c r="G39" s="40"/>
      <c r="H39" s="104"/>
    </row>
    <row r="40" spans="1:8" ht="25.25" customHeight="1">
      <c r="A40" s="10"/>
      <c r="B40" s="2"/>
      <c r="C40" s="15"/>
      <c r="D40" s="2"/>
      <c r="E40" s="72"/>
      <c r="F40" s="2"/>
      <c r="G40" s="72"/>
      <c r="H40" s="2"/>
    </row>
    <row r="41" spans="1:8">
      <c r="A41" s="9"/>
      <c r="B41" s="2"/>
      <c r="C41" s="15"/>
      <c r="D41" s="106"/>
      <c r="E41" s="107"/>
      <c r="F41" s="106"/>
      <c r="G41" s="107"/>
      <c r="H41" s="106"/>
    </row>
    <row r="42" spans="1:8">
      <c r="A42" s="9"/>
      <c r="B42" s="2"/>
      <c r="C42" s="15"/>
      <c r="D42" s="106"/>
      <c r="E42" s="107"/>
      <c r="F42" s="106"/>
      <c r="G42" s="107"/>
      <c r="H42" s="106"/>
    </row>
    <row r="43" spans="1:8">
      <c r="A43" s="9"/>
      <c r="B43" s="2"/>
      <c r="C43" s="108"/>
      <c r="D43" s="106"/>
      <c r="E43" s="107"/>
      <c r="F43" s="106"/>
      <c r="G43" s="107"/>
      <c r="H43" s="106"/>
    </row>
    <row r="44" spans="1:8">
      <c r="A44" s="9"/>
      <c r="B44" s="2"/>
      <c r="C44" s="108"/>
      <c r="D44" s="106"/>
      <c r="E44" s="107"/>
      <c r="F44" s="106"/>
      <c r="G44" s="107"/>
      <c r="H44" s="106"/>
    </row>
    <row r="45" spans="1:8">
      <c r="A45" s="9"/>
      <c r="B45" s="2"/>
      <c r="C45" s="108"/>
      <c r="D45" s="106"/>
      <c r="E45" s="107"/>
      <c r="F45" s="106"/>
      <c r="G45" s="107"/>
      <c r="H45" s="106"/>
    </row>
    <row r="46" spans="1:8">
      <c r="A46" s="9"/>
      <c r="D46" s="6"/>
      <c r="E46" s="41"/>
      <c r="F46" s="6"/>
      <c r="G46" s="41"/>
      <c r="H46" s="6"/>
    </row>
    <row r="47" spans="1:8">
      <c r="A47" s="9"/>
      <c r="B47" s="10"/>
      <c r="D47" s="6"/>
      <c r="E47" s="41"/>
      <c r="F47" s="6"/>
      <c r="G47" s="41"/>
      <c r="H47" s="6"/>
    </row>
    <row r="48" spans="1:8">
      <c r="A48" s="9"/>
      <c r="B48" s="10"/>
      <c r="D48" s="6"/>
      <c r="E48" s="41"/>
      <c r="F48" s="6"/>
      <c r="G48" s="41"/>
      <c r="H48" s="6"/>
    </row>
    <row r="49" spans="1:8">
      <c r="A49" s="9"/>
      <c r="D49" s="6"/>
      <c r="E49" s="41"/>
      <c r="F49" s="6"/>
      <c r="G49" s="41"/>
      <c r="H49" s="6"/>
    </row>
    <row r="50" spans="1:8">
      <c r="A50" s="9"/>
      <c r="B50" s="10"/>
      <c r="D50" s="6"/>
      <c r="E50" s="41"/>
      <c r="F50" s="6"/>
      <c r="G50" s="41"/>
      <c r="H50" s="6"/>
    </row>
    <row r="51" spans="1:8">
      <c r="A51" s="9"/>
      <c r="B51" s="10"/>
      <c r="D51" s="6"/>
      <c r="E51" s="41"/>
      <c r="F51" s="6"/>
      <c r="G51" s="41"/>
      <c r="H51" s="6"/>
    </row>
    <row r="52" spans="1:8">
      <c r="A52" s="9"/>
      <c r="D52" s="6"/>
      <c r="E52" s="41"/>
      <c r="F52" s="6"/>
      <c r="G52" s="41"/>
      <c r="H52" s="6"/>
    </row>
    <row r="53" spans="1:8">
      <c r="A53" s="9"/>
      <c r="B53" s="10"/>
      <c r="D53" s="6"/>
      <c r="E53" s="41"/>
      <c r="F53" s="6"/>
      <c r="G53" s="41"/>
      <c r="H53" s="6"/>
    </row>
    <row r="55" spans="1:8">
      <c r="A55" s="9"/>
      <c r="C55" s="14"/>
      <c r="D55" s="6"/>
      <c r="E55" s="41"/>
      <c r="F55" s="6"/>
      <c r="G55" s="41"/>
      <c r="H55" s="6"/>
    </row>
    <row r="56" spans="1:8">
      <c r="A56" s="9"/>
      <c r="C56" s="23"/>
      <c r="D56" s="6"/>
      <c r="E56" s="41"/>
      <c r="F56" s="6"/>
      <c r="G56" s="41"/>
      <c r="H56" s="6"/>
    </row>
    <row r="57" spans="1:8">
      <c r="C57" s="14"/>
      <c r="D57" s="6"/>
      <c r="E57" s="41"/>
      <c r="F57" s="6"/>
      <c r="G57" s="41"/>
      <c r="H57" s="6"/>
    </row>
    <row r="58" spans="1:8">
      <c r="A58" s="9"/>
      <c r="C58" s="23"/>
      <c r="D58" s="6"/>
      <c r="E58" s="41"/>
      <c r="F58" s="6"/>
      <c r="G58" s="41"/>
      <c r="H58" s="6"/>
    </row>
    <row r="59" spans="1:8">
      <c r="C59" s="14"/>
      <c r="D59" s="6"/>
      <c r="E59" s="41"/>
      <c r="F59" s="6"/>
      <c r="G59" s="41"/>
      <c r="H59" s="6"/>
    </row>
  </sheetData>
  <pageMargins left="0.7" right="0.7" top="0.75" bottom="0.75" header="0.3" footer="0.3"/>
  <pageSetup paperSize="9" scale="39" orientation="landscape" horizontalDpi="4294967293" verticalDpi="429496729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15-16</vt:lpstr>
      <vt:lpstr>16-17</vt:lpstr>
      <vt:lpstr>17-18</vt:lpstr>
      <vt:lpstr>18-19</vt:lpstr>
      <vt:lpstr>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Yvan</dc:creator>
  <cp:lastModifiedBy>Eric Vanderbruggen</cp:lastModifiedBy>
  <cp:lastPrinted>2019-01-15T08:56:17Z</cp:lastPrinted>
  <dcterms:created xsi:type="dcterms:W3CDTF">2015-12-11T08:42:40Z</dcterms:created>
  <dcterms:modified xsi:type="dcterms:W3CDTF">2019-03-10T19:23:00Z</dcterms:modified>
</cp:coreProperties>
</file>